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1.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ables/table2.xml" ContentType="application/vnd.openxmlformats-officedocument.spreadsheetml.table+xml"/>
  <Override PartName="/xl/worksheets/sheet1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45e607e1a1f14e6b" /></Relationships>
</file>

<file path=xl/workbook.xml><?xml version="1.0" encoding="utf-8"?>
<x:workbook xmlns:x="http://schemas.openxmlformats.org/spreadsheetml/2006/main">
  <x:sheets>
    <x:sheet xmlns:r="http://schemas.openxmlformats.org/officeDocument/2006/relationships" name="Start Here" sheetId="1" r:id="R390babc65e1148ce"/>
    <x:sheet xmlns:r="http://schemas.openxmlformats.org/officeDocument/2006/relationships" name="Your Inputs" sheetId="2" r:id="Red12244b17e240e6"/>
    <x:sheet xmlns:r="http://schemas.openxmlformats.org/officeDocument/2006/relationships" name="Capital Budget" sheetId="3" r:id="R7675c3f601554bf2"/>
    <x:sheet xmlns:r="http://schemas.openxmlformats.org/officeDocument/2006/relationships" name="Results" sheetId="4" r:id="R556e03e8cb2744c0"/>
    <x:sheet xmlns:r="http://schemas.openxmlformats.org/officeDocument/2006/relationships" name="Bid Comparison" sheetId="5" r:id="Rdf0ae9f553634250"/>
    <x:sheet xmlns:r="http://schemas.openxmlformats.org/officeDocument/2006/relationships" name="Change Ledger" sheetId="6" r:id="R56a3dee163cf4d8c"/>
    <x:sheet xmlns:r="http://schemas.openxmlformats.org/officeDocument/2006/relationships" name="Opening Dependencies" sheetId="7" r:id="R35688cc80a464a6c"/>
    <x:sheet xmlns:r="http://schemas.openxmlformats.org/officeDocument/2006/relationships" name="Fictional Example" sheetId="8" r:id="R959a4fb8c9634a46"/>
    <x:sheet xmlns:r="http://schemas.openxmlformats.org/officeDocument/2006/relationships" name="Safety Checks" sheetId="9" r:id="R801ef3ca37f645ce"/>
    <x:sheet xmlns:r="http://schemas.openxmlformats.org/officeDocument/2006/relationships" name="Evidence &amp; Questions" sheetId="10" r:id="R34720f643d794381"/>
    <x:sheet xmlns:r="http://schemas.openxmlformats.org/officeDocument/2006/relationships" name="Questions for Advisers" sheetId="11" r:id="R1eee2e15159a4d9a"/>
    <x:sheet xmlns:r="http://schemas.openxmlformats.org/officeDocument/2006/relationships" name="Data Dictionary" sheetId="12" r:id="R6d31ba7576494c9b"/>
    <x:sheet xmlns:r="http://schemas.openxmlformats.org/officeDocument/2006/relationships" name="Sources &amp; Limits" sheetId="13" r:id="Rbc49c4e89de44542"/>
    <x:sheet xmlns:r="http://schemas.openxmlformats.org/officeDocument/2006/relationships" name="Review Actions" sheetId="14" r:id="R12a4d997452647be"/>
    <x:sheet xmlns:r="http://schemas.openxmlformats.org/officeDocument/2006/relationships" name="Use and Limits" sheetId="15" r:id="Rea3bf41b31b44cd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
    <x:numFmt numFmtId="201" formatCode="#,##0;[Red](#,##0);-"/>
    <x:numFmt numFmtId="202" formatCode="#,##0.00;(#,##0.00);&quot;–&quot;"/>
    <x:numFmt numFmtId="203" formatCode="yyyy-mm-dd"/>
  </x:numFmts>
  <x:fonts count="27">
    <x:font>
      <x:sz val="11"/>
      <x:name val="Carlito"/>
    </x:font>
    <x:font>
      <x:b/>
      <x:sz val="18"/>
      <x:color rgb="FFFFFFFF"/>
      <x:name val="Carlito"/>
    </x:font>
    <x:font>
      <x:sz val="10"/>
      <x:color rgb="FF173B4B"/>
      <x:name val="Carlito"/>
    </x:font>
    <x:font>
      <x:b/>
      <x:sz val="11"/>
      <x:color rgb="FF173B4B"/>
      <x:name val="Carlito"/>
    </x:font>
    <x:font>
      <x:sz val="11"/>
      <x:color rgb="FF0000FF"/>
      <x:name val="Carlito"/>
    </x:font>
    <x:font>
      <x:sz val="11"/>
      <x:color rgb="FF008000"/>
      <x:name val="Carlito"/>
    </x:font>
    <x:font>
      <x:sz val="11"/>
      <x:color rgb="FF9E3F35"/>
      <x:name val="Carlito"/>
    </x:font>
    <x:font>
      <x:b/>
      <x:sz val="11"/>
      <x:color rgb="FFFFFFFF"/>
      <x:name val="Carlito"/>
    </x:font>
    <x:font>
      <x:sz val="11"/>
      <x:color rgb="FF173B4B"/>
      <x:name val="Carlito"/>
    </x:font>
    <x:font>
      <x:b/>
      <x:sz val="9"/>
      <x:color rgb="FFFFFFFF"/>
      <x:name val="Carlito"/>
    </x:font>
    <x:font>
      <x:sz val="9"/>
      <x:color rgb="FF000000"/>
      <x:name val="Carlito"/>
    </x:font>
    <x:font>
      <x:b/>
      <x:sz val="11"/>
      <x:color rgb="FF9E3F35"/>
      <x:name val="Carlito"/>
    </x:font>
    <x:font>
      <x:sz val="9"/>
      <x:color rgb="FF0000FF"/>
      <x:name val="Carlito"/>
    </x:font>
    <x:font>
      <x:b/>
      <x:sz val="9"/>
      <x:color rgb="FF008000"/>
      <x:name val="Carlito"/>
    </x:font>
    <x:font>
      <x:sz val="11"/>
      <x:color rgb="FF185ABD"/>
      <x:name val="Carlito"/>
    </x:font>
    <x:font>
      <x:b/>
      <x:sz val="11"/>
      <x:color rgb="FFFFFFFF"/>
      <x:name val="Arial"/>
    </x:font>
    <x:font>
      <x:sz val="11"/>
      <x:color rgb="FF185ABD"/>
      <x:name val="Arial"/>
    </x:font>
    <x:font>
      <x:sz val="9"/>
      <x:color rgb="FF185ABD"/>
      <x:name val="Carlito"/>
    </x:font>
    <x:font>
      <x:sz val="9"/>
      <x:color rgb="FF217346"/>
      <x:name val="Carlito"/>
    </x:font>
    <x:font>
      <x:sz val="11"/>
      <x:color rgb="FF173648"/>
      <x:name val="Arial"/>
    </x:font>
    <x:font>
      <x:b/>
      <x:sz val="15"/>
      <x:color rgb="FF173648"/>
      <x:name val="Arial"/>
    </x:font>
    <x:font>
      <x:b/>
      <x:sz val="11"/>
      <x:color rgb="FF173648"/>
      <x:name val="Arial"/>
    </x:font>
    <x:font>
      <x:b/>
      <x:sz val="9"/>
      <x:color rgb="FF173648"/>
      <x:name val="Carlito"/>
    </x:font>
    <x:font>
      <x:sz val="9"/>
      <x:color rgb="FF173648"/>
      <x:name val="Carlito"/>
    </x:font>
    <x:font>
      <x:sz val="11"/>
      <x:color rgb="FF173648"/>
      <x:name val="Carlito"/>
    </x:font>
    <x:font>
      <x:b/>
      <x:sz val="11"/>
      <x:color rgb="FF173648"/>
      <x:name val="Carlito"/>
    </x:font>
    <x:font>
      <x:sz val="10"/>
      <x:color rgb="FF173648"/>
      <x:name val="Carlito"/>
    </x:font>
  </x:fonts>
  <x:fills count="14">
    <x:fill>
      <x:patternFill patternType="none"/>
    </x:fill>
    <x:fill>
      <x:patternFill patternType="gray125"/>
    </x:fill>
    <x:fill>
      <x:patternFill patternType="solid">
        <x:fgColor rgb="FF173B4B"/>
      </x:patternFill>
    </x:fill>
    <x:fill>
      <x:patternFill patternType="solid">
        <x:fgColor rgb="FFDCECF4"/>
      </x:patternFill>
    </x:fill>
    <x:fill>
      <x:patternFill patternType="solid">
        <x:fgColor rgb="FFF3F0E8"/>
      </x:patternFill>
    </x:fill>
    <x:fill>
      <x:patternFill patternType="solid">
        <x:fgColor rgb="FFFFF2CC"/>
      </x:patternFill>
    </x:fill>
    <x:fill>
      <x:patternFill patternType="solid">
        <x:fgColor rgb="FFE8F2EC"/>
      </x:patternFill>
    </x:fill>
    <x:fill>
      <x:patternFill patternType="solid">
        <x:fgColor rgb="FFF6E7E3"/>
      </x:patternFill>
    </x:fill>
    <x:fill>
      <x:patternFill patternType="solid">
        <x:fgColor rgb="FFFFFDF8"/>
      </x:patternFill>
    </x:fill>
    <x:fill>
      <x:patternFill patternType="solid">
        <x:fgColor rgb="FF1F6895"/>
      </x:patternFill>
    </x:fill>
    <x:fill>
      <x:patternFill patternType="solid">
        <x:fgColor rgb="FFF2E8CF"/>
      </x:patternFill>
    </x:fill>
    <x:fill>
      <x:patternFill patternType="solid">
        <x:fgColor rgb="FFFFF2CC"/>
      </x:patternFill>
    </x:fill>
    <x:fill>
      <x:patternFill patternType="solid">
        <x:fgColor rgb="FF173648"/>
      </x:patternFill>
    </x:fill>
    <x:fill>
      <x:patternFill patternType="solid">
        <x:fgColor rgb="FFEAF2EA"/>
      </x:patternFill>
    </x:fill>
  </x:fills>
  <x:borders count="29">
    <x:border/>
    <x:border>
      <x:right style="thin">
        <x:color rgb="FFD7D0C1"/>
      </x:right>
    </x:border>
    <x:border>
      <x:left style="thin">
        <x:color rgb="FFD7D0C1"/>
      </x:left>
      <x:right style="thin">
        <x:color rgb="FFD7D0C1"/>
      </x:right>
    </x:border>
    <x:border>
      <x:left style="thin">
        <x:color rgb="FFD7D0C1"/>
      </x:left>
    </x:border>
    <x:border>
      <x:bottom style="thin">
        <x:color rgb="FFD7D0C1"/>
      </x:bottom>
    </x:border>
    <x:border>
      <x:top style="thin">
        <x:color rgb="FFD7D0C1"/>
      </x:top>
      <x:bottom style="thin">
        <x:color rgb="FFD7D0C1"/>
      </x:bottom>
    </x:border>
    <x:border>
      <x:left style="thin">
        <x:color rgb="FFB28A35"/>
      </x:left>
      <x:right style="thin">
        <x:color rgb="FFB28A35"/>
      </x:right>
      <x:top style="thin">
        <x:color rgb="FFB28A35"/>
      </x:top>
      <x:bottom style="thin">
        <x:color rgb="FFD7D0C1"/>
      </x:bottom>
    </x:border>
    <x:border>
      <x:left style="thin">
        <x:color rgb="FFB28A35"/>
      </x:left>
      <x:right style="thin">
        <x:color rgb="FFB28A35"/>
      </x:right>
      <x:top style="thin">
        <x:color rgb="FFD7D0C1"/>
      </x:top>
      <x:bottom style="thin">
        <x:color rgb="FFD7D0C1"/>
      </x:bottom>
    </x:border>
    <x:border>
      <x:left style="thin">
        <x:color rgb="FFB28A35"/>
      </x:left>
      <x:right style="thin">
        <x:color rgb="FFB28A35"/>
      </x:right>
      <x:top style="thin">
        <x:color rgb="FFD7D0C1"/>
      </x:top>
      <x:bottom style="thin">
        <x:color rgb="FFB28A35"/>
      </x:bottom>
    </x:border>
    <x:border>
      <x:left style="thin">
        <x:color rgb="FF5F8D78"/>
      </x:left>
      <x:right style="thin">
        <x:color rgb="FF5F8D78"/>
      </x:right>
      <x:top style="thin">
        <x:color rgb="FF5F8D78"/>
      </x:top>
      <x:bottom style="thin">
        <x:color rgb="FFD7D0C1"/>
      </x:bottom>
    </x:border>
    <x:border>
      <x:left style="thin">
        <x:color rgb="FF5F8D78"/>
      </x:left>
      <x:right style="thin">
        <x:color rgb="FF5F8D78"/>
      </x:right>
      <x:top style="thin">
        <x:color rgb="FFD7D0C1"/>
      </x:top>
      <x:bottom style="thin">
        <x:color rgb="FFD7D0C1"/>
      </x:bottom>
    </x:border>
    <x:border>
      <x:left style="thin">
        <x:color rgb="FF5F8D78"/>
      </x:left>
      <x:right style="thin">
        <x:color rgb="FF5F8D78"/>
      </x:right>
      <x:top style="thin">
        <x:color rgb="FFD7D0C1"/>
      </x:top>
      <x:bottom style="thin">
        <x:color rgb="FF5F8D78"/>
      </x:bottom>
    </x:border>
    <x:border>
      <x:left style="thin">
        <x:color rgb="FFB28A35"/>
      </x:left>
      <x:top style="thin">
        <x:color rgb="FFB28A35"/>
      </x:top>
      <x:bottom style="thin">
        <x:color rgb="FFD7D0C1"/>
      </x:bottom>
    </x:border>
    <x:border>
      <x:right style="thin">
        <x:color rgb="FFB28A35"/>
      </x:right>
      <x:top style="thin">
        <x:color rgb="FFB28A35"/>
      </x:top>
      <x:bottom style="thin">
        <x:color rgb="FFD7D0C1"/>
      </x:bottom>
    </x:border>
    <x:border>
      <x:left style="thin">
        <x:color rgb="FFB28A35"/>
      </x:left>
      <x:top style="thin">
        <x:color rgb="FFD7D0C1"/>
      </x:top>
      <x:bottom style="thin">
        <x:color rgb="FFD7D0C1"/>
      </x:bottom>
    </x:border>
    <x:border>
      <x:right style="thin">
        <x:color rgb="FFB28A35"/>
      </x:right>
      <x:top style="thin">
        <x:color rgb="FFD7D0C1"/>
      </x:top>
      <x:bottom style="thin">
        <x:color rgb="FFD7D0C1"/>
      </x:bottom>
    </x:border>
    <x:border>
      <x:left style="thin">
        <x:color rgb="FFB28A35"/>
      </x:left>
      <x:top style="thin">
        <x:color rgb="FFD7D0C1"/>
      </x:top>
      <x:bottom style="thin">
        <x:color rgb="FFB28A35"/>
      </x:bottom>
    </x:border>
    <x:border>
      <x:right style="thin">
        <x:color rgb="FFB28A35"/>
      </x:right>
      <x:top style="thin">
        <x:color rgb="FFD7D0C1"/>
      </x:top>
      <x:bottom style="thin">
        <x:color rgb="FFB28A35"/>
      </x:bottom>
    </x:border>
    <x:border>
      <x:top style="thin">
        <x:color rgb="FFB28A35"/>
      </x:top>
      <x:bottom style="thin">
        <x:color rgb="FFD7D0C1"/>
      </x:bottom>
    </x:border>
    <x:border>
      <x:top style="thin">
        <x:color rgb="FFD7D0C1"/>
      </x:top>
      <x:bottom style="thin">
        <x:color rgb="FFB28A35"/>
      </x:bottom>
    </x:border>
    <x:border>
      <x:left style="thin">
        <x:color rgb="FF5F8D78"/>
      </x:left>
      <x:top style="thin">
        <x:color rgb="FF5F8D78"/>
      </x:top>
      <x:bottom style="thin">
        <x:color rgb="FFD7D0C1"/>
      </x:bottom>
    </x:border>
    <x:border>
      <x:top style="thin">
        <x:color rgb="FF5F8D78"/>
      </x:top>
      <x:bottom style="thin">
        <x:color rgb="FFD7D0C1"/>
      </x:bottom>
    </x:border>
    <x:border>
      <x:right style="thin">
        <x:color rgb="FF5F8D78"/>
      </x:right>
      <x:top style="thin">
        <x:color rgb="FF5F8D78"/>
      </x:top>
      <x:bottom style="thin">
        <x:color rgb="FFD7D0C1"/>
      </x:bottom>
    </x:border>
    <x:border>
      <x:left style="thin">
        <x:color rgb="FF5F8D78"/>
      </x:left>
      <x:top style="thin">
        <x:color rgb="FFD7D0C1"/>
      </x:top>
      <x:bottom style="thin">
        <x:color rgb="FFD7D0C1"/>
      </x:bottom>
    </x:border>
    <x:border>
      <x:right style="thin">
        <x:color rgb="FF5F8D78"/>
      </x:right>
      <x:top style="thin">
        <x:color rgb="FFD7D0C1"/>
      </x:top>
      <x:bottom style="thin">
        <x:color rgb="FFD7D0C1"/>
      </x:bottom>
    </x:border>
    <x:border>
      <x:left style="thin">
        <x:color rgb="FF5F8D78"/>
      </x:left>
      <x:top style="thin">
        <x:color rgb="FFD7D0C1"/>
      </x:top>
      <x:bottom style="thin">
        <x:color rgb="FF5F8D78"/>
      </x:bottom>
    </x:border>
    <x:border>
      <x:top style="thin">
        <x:color rgb="FFD7D0C1"/>
      </x:top>
      <x:bottom style="thin">
        <x:color rgb="FF5F8D78"/>
      </x:bottom>
    </x:border>
    <x:border>
      <x:right style="thin">
        <x:color rgb="FF5F8D78"/>
      </x:right>
      <x:top style="thin">
        <x:color rgb="FFD7D0C1"/>
      </x:top>
      <x:bottom style="thin">
        <x:color rgb="FF5F8D78"/>
      </x:bottom>
    </x:border>
    <x:border>
      <x:bottom style="thin">
        <x:color rgb="FFD3DDE2"/>
      </x:bottom>
    </x:border>
  </x:borders>
  <x:cellStyleXfs count="1">
    <x:xf numFmtId="0" fontId="0" fillId="0" borderId="0"/>
  </x:cellStyleXfs>
  <x:cellXfs count="18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vertical="center"/>
    </x:xf>
    <x:xf numFmtId="0" fontId="0" fillId="8" borderId="0" xfId="0" applyNumberFormat="1" applyFont="1" applyFill="1" applyBorder="1"/>
    <x:xf numFmtId="0" fontId="8" fillId="8" borderId="0" xfId="0" applyNumberFormat="1" applyFont="1" applyFill="1" applyBorder="1"/>
    <x:xf numFmtId="0" fontId="8" fillId="8" borderId="0" xfId="0" applyNumberFormat="1" applyFont="1" applyFill="1" applyBorder="1" applyAlignment="1">
      <x:alignment wrapText="1"/>
    </x:xf>
    <x:xf numFmtId="0" fontId="8" fillId="8" borderId="0" xfId="0" applyNumberFormat="1" applyFont="1" applyFill="1" applyBorder="1" applyAlignment="1">
      <x:alignment vertical="center" wrapText="1"/>
    </x:xf>
    <x:xf numFmtId="0" fontId="0" fillId="9" borderId="0" xfId="0" applyNumberFormat="1" applyFont="1" applyFill="1" applyBorder="1"/>
    <x:xf numFmtId="0" fontId="9" fillId="9" borderId="0" xfId="0" applyNumberFormat="1" applyFont="1" applyFill="1" applyBorder="1"/>
    <x:xf numFmtId="0" fontId="9" fillId="9" borderId="1" xfId="0" applyNumberFormat="1" applyFont="1" applyFill="1" applyBorder="1"/>
    <x:xf numFmtId="0" fontId="9" fillId="9" borderId="2" xfId="0" applyNumberFormat="1" applyFont="1" applyFill="1" applyBorder="1"/>
    <x:xf numFmtId="0" fontId="9" fillId="9" borderId="3" xfId="0" applyNumberFormat="1" applyFont="1" applyFill="1" applyBorder="1"/>
    <x:xf numFmtId="0" fontId="9" fillId="9" borderId="1" xfId="0" applyNumberFormat="1" applyFont="1" applyFill="1" applyBorder="1" applyAlignment="1">
      <x:alignment wrapText="1"/>
    </x:xf>
    <x:xf numFmtId="0" fontId="9" fillId="9" borderId="2" xfId="0" applyNumberFormat="1" applyFont="1" applyFill="1" applyBorder="1" applyAlignment="1">
      <x:alignment wrapText="1"/>
    </x:xf>
    <x:xf numFmtId="0" fontId="9" fillId="9" borderId="3" xfId="0" applyNumberFormat="1" applyFont="1" applyFill="1" applyBorder="1" applyAlignment="1">
      <x:alignment wrapText="1"/>
    </x:xf>
    <x:xf numFmtId="0" fontId="9" fillId="9" borderId="1" xfId="0" applyNumberFormat="1" applyFont="1" applyFill="1" applyBorder="1" applyAlignment="1">
      <x:alignment vertical="center" wrapText="1"/>
    </x:xf>
    <x:xf numFmtId="0" fontId="9" fillId="9" borderId="2" xfId="0" applyNumberFormat="1" applyFont="1" applyFill="1" applyBorder="1" applyAlignment="1">
      <x:alignment vertical="center" wrapText="1"/>
    </x:xf>
    <x:xf numFmtId="0" fontId="9" fillId="9" borderId="3" xfId="0" applyNumberFormat="1" applyFont="1" applyFill="1" applyBorder="1" applyAlignment="1">
      <x:alignment vertical="center" wrapText="1"/>
    </x:xf>
    <x:xf numFmtId="0" fontId="10" fillId="8" borderId="0" xfId="0" applyNumberFormat="1" applyFont="1" applyFill="1" applyBorder="1"/>
    <x:xf numFmtId="0" fontId="10" fillId="8" borderId="4" xfId="0" applyNumberFormat="1" applyFont="1" applyFill="1" applyBorder="1"/>
    <x:xf numFmtId="0" fontId="10" fillId="8" borderId="4" xfId="0" applyNumberFormat="1" applyFont="1" applyFill="1" applyBorder="1" applyAlignment="1">
      <x:alignment wrapText="1"/>
    </x:xf>
    <x:xf numFmtId="0" fontId="10" fillId="8" borderId="4" xfId="0" applyNumberFormat="1" applyFont="1" applyFill="1" applyBorder="1" applyAlignment="1">
      <x:alignment vertical="top" wrapText="1"/>
    </x:xf>
    <x:xf numFmtId="0" fontId="10" fillId="8" borderId="5" xfId="0" applyNumberFormat="1" applyFont="1" applyFill="1" applyBorder="1"/>
    <x:xf numFmtId="0" fontId="10" fillId="8" borderId="5" xfId="0" applyNumberFormat="1" applyFont="1" applyFill="1" applyBorder="1" applyAlignment="1">
      <x:alignment wrapText="1"/>
    </x:xf>
    <x:xf numFmtId="0" fontId="10" fillId="8" borderId="5" xfId="0" applyNumberFormat="1" applyFont="1" applyFill="1" applyBorder="1" applyAlignment="1">
      <x:alignment vertical="top" wrapText="1"/>
    </x:xf>
    <x:xf numFmtId="0" fontId="11" fillId="7" borderId="0" xfId="0" applyNumberFormat="1" applyFont="1" applyFill="1" applyBorder="1"/>
    <x:xf numFmtId="0" fontId="11" fillId="7" borderId="0" xfId="0" applyNumberFormat="1" applyFont="1" applyFill="1" applyBorder="1" applyAlignment="1">
      <x:alignment wrapText="1"/>
    </x:xf>
    <x:xf numFmtId="0" fontId="11" fillId="7" borderId="0" xfId="0" applyNumberFormat="1" applyFont="1" applyFill="1" applyBorder="1" applyAlignment="1">
      <x:alignment vertical="center" wrapText="1"/>
    </x:xf>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8" fillId="10" borderId="0" xfId="0" applyNumberFormat="1" applyFont="1" applyFill="1" applyBorder="1" applyAlignment="1">
      <x:alignment vertical="center" wrapText="1"/>
    </x:xf>
    <x:xf numFmtId="0" fontId="10" fillId="5" borderId="4" xfId="0" applyNumberFormat="1" applyFont="1" applyFill="1" applyBorder="1" applyAlignment="1">
      <x:alignment vertical="top" wrapText="1"/>
    </x:xf>
    <x:xf numFmtId="0" fontId="10" fillId="5" borderId="5" xfId="0" applyNumberFormat="1" applyFont="1" applyFill="1" applyBorder="1" applyAlignment="1">
      <x:alignment vertical="top" wrapText="1"/>
    </x:xf>
    <x:xf numFmtId="0" fontId="12" fillId="5" borderId="4" xfId="0" applyNumberFormat="1" applyFont="1" applyFill="1" applyBorder="1" applyAlignment="1">
      <x:alignment vertical="top" wrapText="1"/>
    </x:xf>
    <x:xf numFmtId="0" fontId="12" fillId="5" borderId="5" xfId="0" applyNumberFormat="1" applyFont="1" applyFill="1" applyBorder="1" applyAlignment="1">
      <x:alignment vertical="top" wrapText="1"/>
    </x:xf>
    <x:xf numFmtId="0" fontId="12" fillId="5" borderId="6" xfId="0" applyNumberFormat="1" applyFont="1" applyFill="1" applyBorder="1" applyAlignment="1">
      <x:alignment vertical="top" wrapText="1"/>
    </x:xf>
    <x:xf numFmtId="0" fontId="12" fillId="5" borderId="7" xfId="0" applyNumberFormat="1" applyFont="1" applyFill="1" applyBorder="1" applyAlignment="1">
      <x:alignment vertical="top" wrapText="1"/>
    </x:xf>
    <x:xf numFmtId="0" fontId="12" fillId="5" borderId="8" xfId="0" applyNumberFormat="1" applyFont="1" applyFill="1" applyBorder="1" applyAlignment="1">
      <x:alignment vertical="top" wrapText="1"/>
    </x:xf>
    <x:xf numFmtId="200" fontId="12" fillId="5" borderId="6" xfId="0" applyNumberFormat="1" applyFont="1" applyFill="1" applyBorder="1" applyAlignment="1">
      <x:alignment vertical="top" wrapText="1"/>
    </x:xf>
    <x:xf numFmtId="200" fontId="12" fillId="5" borderId="7" xfId="0" applyNumberFormat="1" applyFont="1" applyFill="1" applyBorder="1" applyAlignment="1">
      <x:alignment vertical="top" wrapText="1"/>
    </x:xf>
    <x:xf numFmtId="200" fontId="12" fillId="5" borderId="8" xfId="0" applyNumberFormat="1" applyFont="1" applyFill="1" applyBorder="1" applyAlignment="1">
      <x:alignment vertical="top" wrapText="1"/>
    </x:xf>
    <x:xf numFmtId="0" fontId="10" fillId="6" borderId="4" xfId="0" applyNumberFormat="1" applyFont="1" applyFill="1" applyBorder="1" applyAlignment="1">
      <x:alignment vertical="top" wrapText="1"/>
    </x:xf>
    <x:xf numFmtId="0" fontId="10" fillId="6" borderId="5" xfId="0" applyNumberFormat="1" applyFont="1" applyFill="1" applyBorder="1" applyAlignment="1">
      <x:alignment vertical="top" wrapText="1"/>
    </x:xf>
    <x:xf numFmtId="0" fontId="13" fillId="6" borderId="4" xfId="0" applyNumberFormat="1" applyFont="1" applyFill="1" applyBorder="1" applyAlignment="1">
      <x:alignment vertical="top" wrapText="1"/>
    </x:xf>
    <x:xf numFmtId="0" fontId="13" fillId="6" borderId="5" xfId="0" applyNumberFormat="1" applyFont="1" applyFill="1" applyBorder="1" applyAlignment="1">
      <x:alignment vertical="top" wrapText="1"/>
    </x:xf>
    <x:xf numFmtId="0" fontId="13" fillId="6" borderId="9" xfId="0" applyNumberFormat="1" applyFont="1" applyFill="1" applyBorder="1" applyAlignment="1">
      <x:alignment vertical="top" wrapText="1"/>
    </x:xf>
    <x:xf numFmtId="0" fontId="13" fillId="6" borderId="10" xfId="0" applyNumberFormat="1" applyFont="1" applyFill="1" applyBorder="1" applyAlignment="1">
      <x:alignment vertical="top" wrapText="1"/>
    </x:xf>
    <x:xf numFmtId="0" fontId="13" fillId="6" borderId="11" xfId="0" applyNumberFormat="1" applyFont="1" applyFill="1" applyBorder="1" applyAlignment="1">
      <x:alignment vertical="top" wrapText="1"/>
    </x:xf>
    <x:xf numFmtId="0" fontId="12" fillId="5" borderId="12" xfId="0" applyNumberFormat="1" applyFont="1" applyFill="1" applyBorder="1" applyAlignment="1">
      <x:alignment vertical="top" wrapText="1"/>
    </x:xf>
    <x:xf numFmtId="0" fontId="12" fillId="5" borderId="13" xfId="0" applyNumberFormat="1" applyFont="1" applyFill="1" applyBorder="1" applyAlignment="1">
      <x:alignment vertical="top" wrapText="1"/>
    </x:xf>
    <x:xf numFmtId="0" fontId="12" fillId="5" borderId="14" xfId="0" applyNumberFormat="1" applyFont="1" applyFill="1" applyBorder="1" applyAlignment="1">
      <x:alignment vertical="top" wrapText="1"/>
    </x:xf>
    <x:xf numFmtId="0" fontId="12" fillId="5" borderId="15" xfId="0" applyNumberFormat="1" applyFont="1" applyFill="1" applyBorder="1" applyAlignment="1">
      <x:alignment vertical="top" wrapText="1"/>
    </x:xf>
    <x:xf numFmtId="0" fontId="12" fillId="5" borderId="16" xfId="0" applyNumberFormat="1" applyFont="1" applyFill="1" applyBorder="1" applyAlignment="1">
      <x:alignment vertical="top" wrapText="1"/>
    </x:xf>
    <x:xf numFmtId="0" fontId="12" fillId="5" borderId="17" xfId="0" applyNumberFormat="1" applyFont="1" applyFill="1" applyBorder="1" applyAlignment="1">
      <x:alignment vertical="top" wrapText="1"/>
    </x:xf>
    <x:xf numFmtId="200" fontId="13" fillId="6" borderId="9" xfId="0" applyNumberFormat="1" applyFont="1" applyFill="1" applyBorder="1" applyAlignment="1">
      <x:alignment vertical="top" wrapText="1"/>
    </x:xf>
    <x:xf numFmtId="200" fontId="12" fillId="5" borderId="12" xfId="0" applyNumberFormat="1" applyFont="1" applyFill="1" applyBorder="1" applyAlignment="1">
      <x:alignment vertical="top" wrapText="1"/>
    </x:xf>
    <x:xf numFmtId="200" fontId="12" fillId="5" borderId="13" xfId="0" applyNumberFormat="1" applyFont="1" applyFill="1" applyBorder="1" applyAlignment="1">
      <x:alignment vertical="top" wrapText="1"/>
    </x:xf>
    <x:xf numFmtId="200" fontId="13" fillId="6" borderId="10" xfId="0" applyNumberFormat="1" applyFont="1" applyFill="1" applyBorder="1" applyAlignment="1">
      <x:alignment vertical="top" wrapText="1"/>
    </x:xf>
    <x:xf numFmtId="200" fontId="12" fillId="5" borderId="14" xfId="0" applyNumberFormat="1" applyFont="1" applyFill="1" applyBorder="1" applyAlignment="1">
      <x:alignment vertical="top" wrapText="1"/>
    </x:xf>
    <x:xf numFmtId="200" fontId="12" fillId="5" borderId="15" xfId="0" applyNumberFormat="1" applyFont="1" applyFill="1" applyBorder="1" applyAlignment="1">
      <x:alignment vertical="top" wrapText="1"/>
    </x:xf>
    <x:xf numFmtId="200" fontId="13" fillId="6" borderId="11" xfId="0" applyNumberFormat="1" applyFont="1" applyFill="1" applyBorder="1" applyAlignment="1">
      <x:alignment vertical="top" wrapText="1"/>
    </x:xf>
    <x:xf numFmtId="200" fontId="12" fillId="5" borderId="16" xfId="0" applyNumberFormat="1" applyFont="1" applyFill="1" applyBorder="1" applyAlignment="1">
      <x:alignment vertical="top" wrapText="1"/>
    </x:xf>
    <x:xf numFmtId="200" fontId="12" fillId="5" borderId="17" xfId="0" applyNumberFormat="1" applyFont="1" applyFill="1" applyBorder="1" applyAlignment="1">
      <x:alignment vertical="top" wrapText="1"/>
    </x:xf>
    <x:xf numFmtId="0" fontId="2" fillId="10" borderId="0" xfId="0" applyNumberFormat="1" applyFont="1" applyFill="1" applyBorder="1"/>
    <x:xf numFmtId="0" fontId="2" fillId="10" borderId="0" xfId="0" applyNumberFormat="1" applyFont="1" applyFill="1" applyBorder="1" applyAlignment="1">
      <x:alignment wrapText="1"/>
    </x:xf>
    <x:xf numFmtId="0" fontId="2" fillId="10" borderId="0" xfId="0" applyNumberFormat="1" applyFont="1" applyFill="1" applyBorder="1" applyAlignment="1">
      <x:alignment vertical="center" wrapText="1"/>
    </x:xf>
    <x:xf numFmtId="0" fontId="12" fillId="5" borderId="18" xfId="0" applyNumberFormat="1" applyFont="1" applyFill="1" applyBorder="1" applyAlignment="1">
      <x:alignment vertical="top" wrapText="1"/>
    </x:xf>
    <x:xf numFmtId="0" fontId="12" fillId="5" borderId="19" xfId="0" applyNumberFormat="1" applyFont="1" applyFill="1" applyBorder="1" applyAlignment="1">
      <x:alignment vertical="top" wrapText="1"/>
    </x:xf>
    <x:xf numFmtId="200" fontId="12" fillId="5" borderId="18" xfId="0" applyNumberFormat="1" applyFont="1" applyFill="1" applyBorder="1" applyAlignment="1">
      <x:alignment vertical="top" wrapText="1"/>
    </x:xf>
    <x:xf numFmtId="200" fontId="12" fillId="5" borderId="5" xfId="0" applyNumberFormat="1" applyFont="1" applyFill="1" applyBorder="1" applyAlignment="1">
      <x:alignment vertical="top" wrapText="1"/>
    </x:xf>
    <x:xf numFmtId="200" fontId="12" fillId="5" borderId="19" xfId="0" applyNumberFormat="1" applyFont="1" applyFill="1" applyBorder="1" applyAlignment="1">
      <x:alignment vertical="top" wrapText="1"/>
    </x:xf>
    <x:xf numFmtId="0" fontId="13" fillId="6" borderId="20" xfId="0" applyNumberFormat="1" applyFont="1" applyFill="1" applyBorder="1" applyAlignment="1">
      <x:alignment vertical="top" wrapText="1"/>
    </x:xf>
    <x:xf numFmtId="0" fontId="13" fillId="6" borderId="21" xfId="0" applyNumberFormat="1" applyFont="1" applyFill="1" applyBorder="1" applyAlignment="1">
      <x:alignment vertical="top" wrapText="1"/>
    </x:xf>
    <x:xf numFmtId="0" fontId="13" fillId="6" borderId="22" xfId="0" applyNumberFormat="1" applyFont="1" applyFill="1" applyBorder="1" applyAlignment="1">
      <x:alignment vertical="top" wrapText="1"/>
    </x:xf>
    <x:xf numFmtId="0" fontId="13" fillId="6" borderId="23" xfId="0" applyNumberFormat="1" applyFont="1" applyFill="1" applyBorder="1" applyAlignment="1">
      <x:alignment vertical="top" wrapText="1"/>
    </x:xf>
    <x:xf numFmtId="0" fontId="13" fillId="6" borderId="24" xfId="0" applyNumberFormat="1" applyFont="1" applyFill="1" applyBorder="1" applyAlignment="1">
      <x:alignment vertical="top" wrapText="1"/>
    </x:xf>
    <x:xf numFmtId="0" fontId="13" fillId="6" borderId="25" xfId="0" applyNumberFormat="1" applyFont="1" applyFill="1" applyBorder="1" applyAlignment="1">
      <x:alignment vertical="top" wrapText="1"/>
    </x:xf>
    <x:xf numFmtId="0" fontId="13" fillId="6" borderId="26" xfId="0" applyNumberFormat="1" applyFont="1" applyFill="1" applyBorder="1" applyAlignment="1">
      <x:alignment vertical="top" wrapText="1"/>
    </x:xf>
    <x:xf numFmtId="0" fontId="13" fillId="6" borderId="27" xfId="0" applyNumberFormat="1" applyFont="1" applyFill="1" applyBorder="1" applyAlignment="1">
      <x:alignment vertical="top" wrapText="1"/>
    </x:xf>
    <x:xf numFmtId="200" fontId="13" fillId="6" borderId="20" xfId="0" applyNumberFormat="1" applyFont="1" applyFill="1" applyBorder="1" applyAlignment="1">
      <x:alignment vertical="top" wrapText="1"/>
    </x:xf>
    <x:xf numFmtId="200" fontId="13" fillId="6" borderId="21" xfId="0" applyNumberFormat="1" applyFont="1" applyFill="1" applyBorder="1" applyAlignment="1">
      <x:alignment vertical="top" wrapText="1"/>
    </x:xf>
    <x:xf numFmtId="200" fontId="13" fillId="6" borderId="22" xfId="0" applyNumberFormat="1" applyFont="1" applyFill="1" applyBorder="1" applyAlignment="1">
      <x:alignment vertical="top" wrapText="1"/>
    </x:xf>
    <x:xf numFmtId="200" fontId="13" fillId="6" borderId="23" xfId="0" applyNumberFormat="1" applyFont="1" applyFill="1" applyBorder="1" applyAlignment="1">
      <x:alignment vertical="top" wrapText="1"/>
    </x:xf>
    <x:xf numFmtId="200" fontId="13" fillId="6" borderId="5" xfId="0" applyNumberFormat="1" applyFont="1" applyFill="1" applyBorder="1" applyAlignment="1">
      <x:alignment vertical="top" wrapText="1"/>
    </x:xf>
    <x:xf numFmtId="200" fontId="13" fillId="6" borderId="24" xfId="0" applyNumberFormat="1" applyFont="1" applyFill="1" applyBorder="1" applyAlignment="1">
      <x:alignment vertical="top" wrapText="1"/>
    </x:xf>
    <x:xf numFmtId="200" fontId="13" fillId="6" borderId="25" xfId="0" applyNumberFormat="1" applyFont="1" applyFill="1" applyBorder="1" applyAlignment="1">
      <x:alignment vertical="top" wrapText="1"/>
    </x:xf>
    <x:xf numFmtId="200" fontId="13" fillId="6" borderId="26" xfId="0" applyNumberFormat="1" applyFont="1" applyFill="1" applyBorder="1" applyAlignment="1">
      <x:alignment vertical="top" wrapText="1"/>
    </x:xf>
    <x:xf numFmtId="200" fontId="13" fillId="6" borderId="27" xfId="0" applyNumberFormat="1" applyFont="1" applyFill="1" applyBorder="1" applyAlignment="1">
      <x:alignment vertical="top" wrapText="1"/>
    </x:xf>
    <x:xf numFmtId="201" fontId="12" fillId="5" borderId="18" xfId="0" applyNumberFormat="1" applyFont="1" applyFill="1" applyBorder="1" applyAlignment="1">
      <x:alignment vertical="top" wrapText="1"/>
    </x:xf>
    <x:xf numFmtId="201" fontId="12" fillId="5" borderId="5" xfId="0" applyNumberFormat="1" applyFont="1" applyFill="1" applyBorder="1" applyAlignment="1">
      <x:alignment vertical="top" wrapText="1"/>
    </x:xf>
    <x:xf numFmtId="201" fontId="12" fillId="5" borderId="19" xfId="0" applyNumberFormat="1" applyFont="1" applyFill="1" applyBorder="1" applyAlignment="1">
      <x:alignment vertical="top" wrapText="1"/>
    </x:xf>
    <x:xf numFmtId="200" fontId="10" fillId="8" borderId="4" xfId="0" applyNumberFormat="1" applyFont="1" applyFill="1" applyBorder="1" applyAlignment="1">
      <x:alignment vertical="top" wrapText="1"/>
    </x:xf>
    <x:xf numFmtId="200" fontId="10" fillId="8" borderId="5" xfId="0" applyNumberFormat="1" applyFont="1" applyFill="1" applyBorder="1" applyAlignment="1">
      <x:alignment vertical="top" wrapText="1"/>
    </x:xf>
    <x:xf numFmtId="200" fontId="13" fillId="6" borderId="9" xfId="0" applyNumberFormat="1" applyFont="1" applyFill="1" applyBorder="1" applyAlignment="1">
      <x:alignment horizontal="right" vertical="top" wrapText="1"/>
    </x:xf>
    <x:xf numFmtId="200" fontId="13" fillId="6" borderId="10" xfId="0" applyNumberFormat="1" applyFont="1" applyFill="1" applyBorder="1" applyAlignment="1">
      <x:alignment horizontal="right" vertical="top" wrapText="1"/>
    </x:xf>
    <x:xf numFmtId="200" fontId="13" fillId="6" borderId="11" xfId="0" applyNumberFormat="1" applyFont="1" applyFill="1" applyBorder="1" applyAlignment="1">
      <x:alignment horizontal="right" vertical="top" wrapText="1"/>
    </x:xf>
    <x:xf numFmtId="0" fontId="0" fillId="11" borderId="0" xfId="0" applyNumberFormat="1" applyFont="1" applyFill="1" applyBorder="1"/>
    <x:xf numFmtId="0" fontId="14" fillId="11" borderId="0" xfId="0" applyNumberFormat="1" applyFont="1" applyFill="1" applyBorder="1"/>
    <x:xf numFmtId="0" fontId="9" fillId="12" borderId="1" xfId="0" applyNumberFormat="1" applyFont="1" applyFill="1" applyBorder="1" applyAlignment="1">
      <x:alignment vertical="center" wrapText="1"/>
    </x:xf>
    <x:xf numFmtId="0" fontId="9" fillId="12" borderId="2" xfId="0" applyNumberFormat="1" applyFont="1" applyFill="1" applyBorder="1" applyAlignment="1">
      <x:alignment vertical="center" wrapText="1"/>
    </x:xf>
    <x:xf numFmtId="0" fontId="9" fillId="12" borderId="3" xfId="0" applyNumberFormat="1" applyFont="1" applyFill="1" applyBorder="1" applyAlignment="1">
      <x:alignment vertical="center" wrapText="1"/>
    </x:xf>
    <x:xf numFmtId="0" fontId="0" fillId="12" borderId="0" xfId="0" applyNumberFormat="1" applyFont="1" applyFill="1" applyBorder="1"/>
    <x:xf numFmtId="0" fontId="15" fillId="12" borderId="1" xfId="0" applyNumberFormat="1" applyFont="1" applyFill="1" applyBorder="1" applyAlignment="1">
      <x:alignment vertical="center" wrapText="1"/>
    </x:xf>
    <x:xf numFmtId="0" fontId="15" fillId="12" borderId="2" xfId="0" applyNumberFormat="1" applyFont="1" applyFill="1" applyBorder="1" applyAlignment="1">
      <x:alignment vertical="center" wrapText="1"/>
    </x:xf>
    <x:xf numFmtId="0" fontId="15" fillId="12" borderId="3" xfId="0" applyNumberFormat="1" applyFont="1" applyFill="1" applyBorder="1" applyAlignment="1">
      <x:alignment vertical="center" wrapText="1"/>
    </x:xf>
    <x:xf numFmtId="0" fontId="15" fillId="12" borderId="0" xfId="0" applyNumberFormat="1" applyFont="1" applyFill="1" applyBorder="1"/>
    <x:xf numFmtId="0" fontId="15" fillId="12" borderId="0" xfId="0" applyNumberFormat="1" applyFont="1" applyFill="1" applyBorder="1" applyAlignment="1">
      <x:alignment wrapText="1"/>
    </x:xf>
    <x:xf numFmtId="0" fontId="15" fillId="12" borderId="1" xfId="0" applyNumberFormat="1" applyFont="1" applyFill="1" applyBorder="1" applyAlignment="1">
      <x:alignment horizontal="center" vertical="center" wrapText="1"/>
    </x:xf>
    <x:xf numFmtId="0" fontId="15" fillId="12" borderId="2" xfId="0" applyNumberFormat="1" applyFont="1" applyFill="1" applyBorder="1" applyAlignment="1">
      <x:alignment horizontal="center" vertical="center" wrapText="1"/>
    </x:xf>
    <x:xf numFmtId="0" fontId="15" fillId="12" borderId="3" xfId="0" applyNumberFormat="1" applyFont="1" applyFill="1" applyBorder="1" applyAlignment="1">
      <x:alignment horizontal="center" vertical="center" wrapText="1"/>
    </x:xf>
    <x:xf numFmtId="0" fontId="15" fillId="12" borderId="0" xfId="0" applyNumberFormat="1" applyFont="1" applyFill="1" applyBorder="1" applyAlignment="1">
      <x:alignment horizontal="center" wrapText="1"/>
    </x:xf>
    <x:xf numFmtId="0" fontId="15" fillId="12" borderId="0" xfId="0" applyNumberFormat="1" applyFont="1" applyFill="1" applyBorder="1" applyAlignment="1">
      <x:alignment horizontal="center" vertical="center" wrapText="1"/>
    </x:xf>
    <x:xf numFmtId="200" fontId="12" fillId="11" borderId="18" xfId="0" applyNumberFormat="1" applyFont="1" applyFill="1" applyBorder="1" applyAlignment="1">
      <x:alignment vertical="top" wrapText="1"/>
    </x:xf>
    <x:xf numFmtId="201" fontId="12" fillId="11" borderId="18" xfId="0" applyNumberFormat="1" applyFont="1" applyFill="1" applyBorder="1" applyAlignment="1">
      <x:alignment vertical="top" wrapText="1"/>
    </x:xf>
    <x:xf numFmtId="200" fontId="12" fillId="11" borderId="5" xfId="0" applyNumberFormat="1" applyFont="1" applyFill="1" applyBorder="1" applyAlignment="1">
      <x:alignment vertical="top" wrapText="1"/>
    </x:xf>
    <x:xf numFmtId="201" fontId="12" fillId="11" borderId="5" xfId="0" applyNumberFormat="1" applyFont="1" applyFill="1" applyBorder="1" applyAlignment="1">
      <x:alignment vertical="top" wrapText="1"/>
    </x:xf>
    <x:xf numFmtId="200" fontId="12" fillId="11" borderId="19" xfId="0" applyNumberFormat="1" applyFont="1" applyFill="1" applyBorder="1" applyAlignment="1">
      <x:alignment vertical="top" wrapText="1"/>
    </x:xf>
    <x:xf numFmtId="201" fontId="12" fillId="11" borderId="19" xfId="0" applyNumberFormat="1" applyFont="1" applyFill="1" applyBorder="1" applyAlignment="1">
      <x:alignment vertical="top" wrapText="1"/>
    </x:xf>
    <x:xf numFmtId="200" fontId="16" fillId="11" borderId="18" xfId="0" applyNumberFormat="1" applyFont="1" applyFill="1" applyBorder="1" applyAlignment="1">
      <x:alignment vertical="top" wrapText="1"/>
    </x:xf>
    <x:xf numFmtId="201" fontId="16" fillId="11" borderId="18" xfId="0" applyNumberFormat="1" applyFont="1" applyFill="1" applyBorder="1" applyAlignment="1">
      <x:alignment vertical="top" wrapText="1"/>
    </x:xf>
    <x:xf numFmtId="200" fontId="16" fillId="11" borderId="5" xfId="0" applyNumberFormat="1" applyFont="1" applyFill="1" applyBorder="1" applyAlignment="1">
      <x:alignment vertical="top" wrapText="1"/>
    </x:xf>
    <x:xf numFmtId="201" fontId="16" fillId="11" borderId="5" xfId="0" applyNumberFormat="1" applyFont="1" applyFill="1" applyBorder="1" applyAlignment="1">
      <x:alignment vertical="top" wrapText="1"/>
    </x:xf>
    <x:xf numFmtId="200" fontId="16" fillId="11" borderId="19" xfId="0" applyNumberFormat="1" applyFont="1" applyFill="1" applyBorder="1" applyAlignment="1">
      <x:alignment vertical="top" wrapText="1"/>
    </x:xf>
    <x:xf numFmtId="201" fontId="16" fillId="11" borderId="19" xfId="0" applyNumberFormat="1" applyFont="1" applyFill="1" applyBorder="1" applyAlignment="1">
      <x:alignment vertical="top" wrapText="1"/>
    </x:xf>
    <x:xf numFmtId="0" fontId="16" fillId="11" borderId="0" xfId="0" applyNumberFormat="1" applyFont="1" applyFill="1" applyBorder="1"/>
    <x:xf numFmtId="202" fontId="16" fillId="11" borderId="18" xfId="0" applyNumberFormat="1" applyFont="1" applyFill="1" applyBorder="1" applyAlignment="1">
      <x:alignment vertical="top" wrapText="1"/>
    </x:xf>
    <x:xf numFmtId="202" fontId="16" fillId="11" borderId="5" xfId="0" applyNumberFormat="1" applyFont="1" applyFill="1" applyBorder="1" applyAlignment="1">
      <x:alignment vertical="top" wrapText="1"/>
    </x:xf>
    <x:xf numFmtId="202" fontId="16" fillId="11" borderId="19" xfId="0" applyNumberFormat="1" applyFont="1" applyFill="1" applyBorder="1" applyAlignment="1">
      <x:alignment vertical="top" wrapText="1"/>
    </x:xf>
    <x:xf numFmtId="202" fontId="16" fillId="11" borderId="0" xfId="0" applyNumberFormat="1" applyFont="1" applyFill="1" applyBorder="1"/>
    <x:xf numFmtId="0" fontId="12" fillId="11" borderId="18" xfId="0" applyNumberFormat="1" applyFont="1" applyFill="1" applyBorder="1" applyAlignment="1">
      <x:alignment vertical="top" wrapText="1"/>
    </x:xf>
    <x:xf numFmtId="0" fontId="12" fillId="11" borderId="5" xfId="0" applyNumberFormat="1" applyFont="1" applyFill="1" applyBorder="1" applyAlignment="1">
      <x:alignment vertical="top" wrapText="1"/>
    </x:xf>
    <x:xf numFmtId="0" fontId="12" fillId="11" borderId="19" xfId="0" applyNumberFormat="1" applyFont="1" applyFill="1" applyBorder="1" applyAlignment="1">
      <x:alignment vertical="top" wrapText="1"/>
    </x:xf>
    <x:xf numFmtId="0" fontId="17" fillId="11" borderId="18" xfId="0" applyNumberFormat="1" applyFont="1" applyFill="1" applyBorder="1" applyAlignment="1">
      <x:alignment vertical="top" wrapText="1"/>
    </x:xf>
    <x:xf numFmtId="0" fontId="17" fillId="11" borderId="5" xfId="0" applyNumberFormat="1" applyFont="1" applyFill="1" applyBorder="1" applyAlignment="1">
      <x:alignment vertical="top" wrapText="1"/>
    </x:xf>
    <x:xf numFmtId="0" fontId="17" fillId="11" borderId="19" xfId="0" applyNumberFormat="1" applyFont="1" applyFill="1" applyBorder="1" applyAlignment="1">
      <x:alignment vertical="top" wrapText="1"/>
    </x:xf>
    <x:xf numFmtId="200" fontId="12" fillId="11" borderId="6" xfId="0" applyNumberFormat="1" applyFont="1" applyFill="1" applyBorder="1" applyAlignment="1">
      <x:alignment vertical="top" wrapText="1"/>
    </x:xf>
    <x:xf numFmtId="200" fontId="12" fillId="11" borderId="7" xfId="0" applyNumberFormat="1" applyFont="1" applyFill="1" applyBorder="1" applyAlignment="1">
      <x:alignment vertical="top" wrapText="1"/>
    </x:xf>
    <x:xf numFmtId="200" fontId="16" fillId="11" borderId="6" xfId="0" applyNumberFormat="1" applyFont="1" applyFill="1" applyBorder="1" applyAlignment="1">
      <x:alignment vertical="top" wrapText="1"/>
    </x:xf>
    <x:xf numFmtId="200" fontId="16" fillId="11" borderId="7" xfId="0" applyNumberFormat="1" applyFont="1" applyFill="1" applyBorder="1" applyAlignment="1">
      <x:alignment vertical="top" wrapText="1"/>
    </x:xf>
    <x:xf numFmtId="202" fontId="16" fillId="11" borderId="6" xfId="0" applyNumberFormat="1" applyFont="1" applyFill="1" applyBorder="1" applyAlignment="1">
      <x:alignment vertical="top" wrapText="1"/>
    </x:xf>
    <x:xf numFmtId="202" fontId="16" fillId="11" borderId="7" xfId="0" applyNumberFormat="1" applyFont="1" applyFill="1" applyBorder="1" applyAlignment="1">
      <x:alignment vertical="top" wrapText="1"/>
    </x:xf>
    <x:xf numFmtId="200" fontId="12" fillId="11" borderId="8" xfId="0" applyNumberFormat="1" applyFont="1" applyFill="1" applyBorder="1" applyAlignment="1">
      <x:alignment vertical="top" wrapText="1"/>
    </x:xf>
    <x:xf numFmtId="200" fontId="16" fillId="11" borderId="8" xfId="0" applyNumberFormat="1" applyFont="1" applyFill="1" applyBorder="1" applyAlignment="1">
      <x:alignment vertical="top" wrapText="1"/>
    </x:xf>
    <x:xf numFmtId="202" fontId="16" fillId="11" borderId="8" xfId="0" applyNumberFormat="1" applyFont="1" applyFill="1" applyBorder="1" applyAlignment="1">
      <x:alignment vertical="top" wrapText="1"/>
    </x:xf>
    <x:xf numFmtId="200" fontId="12" fillId="13" borderId="7" xfId="0" applyNumberFormat="1" applyFont="1" applyFill="1" applyBorder="1" applyAlignment="1">
      <x:alignment vertical="top" wrapText="1"/>
    </x:xf>
    <x:xf numFmtId="200" fontId="18" fillId="13" borderId="7" xfId="0" applyNumberFormat="1" applyFont="1" applyFill="1" applyBorder="1" applyAlignment="1">
      <x:alignment vertical="top" wrapText="1"/>
    </x:xf>
    <x:xf numFmtId="0" fontId="0" fillId="0" borderId="0" xfId="0" applyNumberFormat="1" applyFont="1" applyFill="1" applyBorder="1" applyAlignment="1">
      <x:alignment wrapText="1"/>
    </x:xf>
    <x:xf numFmtId="0" fontId="19" fillId="0" borderId="0" xfId="0" applyNumberFormat="1" applyFont="1" applyFill="1" applyBorder="1"/>
    <x:xf numFmtId="0" fontId="19" fillId="0" borderId="0" xfId="0" applyNumberFormat="1" applyFont="1" applyFill="1" applyBorder="1" applyAlignment="1">
      <x:alignment vertical="center"/>
    </x:xf>
    <x:xf numFmtId="0" fontId="20" fillId="0" borderId="0" xfId="0" applyNumberFormat="1" applyFont="1" applyFill="1" applyBorder="1" applyAlignment="1">
      <x:alignment vertical="center"/>
    </x:xf>
    <x:xf numFmtId="0" fontId="19" fillId="0" borderId="28" xfId="0" applyNumberFormat="1" applyFont="1" applyFill="1" applyBorder="1" applyAlignment="1">
      <x:alignment vertical="center"/>
    </x:xf>
    <x:xf numFmtId="0" fontId="19" fillId="12" borderId="0" xfId="0" applyNumberFormat="1" applyFont="1" applyFill="1" applyBorder="1" applyAlignment="1">
      <x:alignment vertical="center"/>
    </x:xf>
    <x:xf numFmtId="0" fontId="15" fillId="12" borderId="0" xfId="0" applyNumberFormat="1" applyFont="1" applyFill="1" applyBorder="1" applyAlignment="1">
      <x:alignment vertical="center"/>
    </x:xf>
    <x:xf numFmtId="0" fontId="15" fillId="12" borderId="0" xfId="0" applyNumberFormat="1" applyFont="1" applyFill="1" applyBorder="1" applyAlignment="1">
      <x:alignment vertical="center" wrapText="1"/>
    </x:xf>
    <x:xf numFmtId="0" fontId="19" fillId="0" borderId="0" xfId="0" applyNumberFormat="1" applyFont="1" applyFill="1" applyBorder="1" applyAlignment="1">
      <x:alignment vertical="center" wrapText="1"/>
    </x:xf>
    <x:xf numFmtId="0" fontId="19" fillId="11" borderId="0" xfId="0" applyNumberFormat="1" applyFont="1" applyFill="1" applyBorder="1" applyAlignment="1">
      <x:alignment vertical="center" wrapText="1"/>
    </x:xf>
    <x:xf numFmtId="0" fontId="16" fillId="11" borderId="0" xfId="0" applyNumberFormat="1" applyFont="1" applyFill="1" applyBorder="1" applyAlignment="1">
      <x:alignment vertical="center" wrapText="1"/>
    </x:xf>
    <x:xf numFmtId="203" fontId="19" fillId="0" borderId="0" xfId="0" applyNumberFormat="1" applyFont="1" applyFill="1" applyBorder="1" applyAlignment="1">
      <x:alignment vertical="center" wrapText="1"/>
    </x:xf>
    <x:xf numFmtId="0" fontId="21" fillId="0" borderId="0" xfId="0" applyNumberFormat="1" applyFont="1" applyFill="1" applyBorder="1" applyAlignment="1">
      <x:alignment vertical="center" wrapText="1"/>
    </x:xf>
    <x:xf numFmtId="0" fontId="21" fillId="0" borderId="0" xfId="0" applyNumberFormat="1" applyFont="1" applyFill="1" applyBorder="1" applyAlignment="1">
      <x:alignment vertical="center"/>
    </x:xf>
    <x:xf numFmtId="200" fontId="22" fillId="6" borderId="9" xfId="0" applyNumberFormat="1" applyFont="1" applyFill="1" applyBorder="1" applyAlignment="1">
      <x:alignment horizontal="right" vertical="top" wrapText="1"/>
    </x:xf>
    <x:xf numFmtId="0" fontId="23" fillId="8" borderId="4" xfId="0" applyNumberFormat="1" applyFont="1" applyFill="1" applyBorder="1" applyAlignment="1">
      <x:alignment vertical="top" wrapText="1"/>
    </x:xf>
    <x:xf numFmtId="200" fontId="22" fillId="6" borderId="10" xfId="0" applyNumberFormat="1" applyFont="1" applyFill="1" applyBorder="1" applyAlignment="1">
      <x:alignment horizontal="right" vertical="top" wrapText="1"/>
    </x:xf>
    <x:xf numFmtId="0" fontId="23" fillId="8" borderId="5" xfId="0" applyNumberFormat="1" applyFont="1" applyFill="1" applyBorder="1" applyAlignment="1">
      <x:alignment vertical="top" wrapText="1"/>
    </x:xf>
    <x:xf numFmtId="200" fontId="22" fillId="6" borderId="11" xfId="0" applyNumberFormat="1" applyFont="1" applyFill="1" applyBorder="1" applyAlignment="1">
      <x:alignment horizontal="right" vertical="top" wrapText="1"/>
    </x:xf>
    <x:xf numFmtId="0" fontId="24" fillId="0" borderId="0" xfId="0" applyNumberFormat="1" applyFont="1" applyFill="1" applyBorder="1"/>
    <x:xf numFmtId="0" fontId="25" fillId="2" borderId="0" xfId="0" applyNumberFormat="1" applyFont="1" applyFill="1" applyBorder="1" applyAlignment="1">
      <x:alignment vertical="center"/>
    </x:xf>
    <x:xf numFmtId="0" fontId="26" fillId="10" borderId="0" xfId="0" applyNumberFormat="1" applyFont="1" applyFill="1" applyBorder="1" applyAlignment="1">
      <x:alignment vertical="center" wrapText="1"/>
    </x:xf>
  </x:cellXfs>
  <x:cellStyles count="1">
    <x:cellStyle name="Normal" xfId="0"/>
  </x:cellStyles>
  <x:dxfs count="2">
    <x:dxf>
      <x:font>
        <x:b/>
        <x:color rgb="FF9E3F35"/>
      </x:font>
      <x:fill>
        <x:patternFill>
          <x:bgColor rgb="FFF6E7E3"/>
        </x:patternFill>
      </x:fill>
    </x:dxf>
    <x:dxf>
      <x:font>
        <x:b/>
        <x:color rgb="FF5F8D78"/>
      </x:font>
      <x:fill>
        <x:patternFill>
          <x:bgColor rgb="FFE8F2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c1944a997bd442b" /><Relationship Type="http://schemas.openxmlformats.org/officeDocument/2006/relationships/theme" Target="/xl/theme/theme1.xml" Id="Rdfdfc31775bd444c" /><Relationship Type="http://schemas.openxmlformats.org/officeDocument/2006/relationships/sharedStrings" Target="/xl/sharedStrings.xml" Id="R857a2985fdef42f2" /><Relationship Type="http://schemas.openxmlformats.org/officeDocument/2006/relationships/worksheet" Target="/xl/worksheets/sheet1.xml" Id="R390babc65e1148ce" /><Relationship Type="http://schemas.openxmlformats.org/officeDocument/2006/relationships/worksheet" Target="/xl/worksheets/sheet2.xml" Id="Red12244b17e240e6" /><Relationship Type="http://schemas.openxmlformats.org/officeDocument/2006/relationships/worksheet" Target="/xl/worksheets/sheet3.xml" Id="R7675c3f601554bf2" /><Relationship Type="http://schemas.openxmlformats.org/officeDocument/2006/relationships/worksheet" Target="/xl/worksheets/sheet4.xml" Id="R556e03e8cb2744c0" /><Relationship Type="http://schemas.openxmlformats.org/officeDocument/2006/relationships/worksheet" Target="/xl/worksheets/sheet5.xml" Id="Rdf0ae9f553634250" /><Relationship Type="http://schemas.openxmlformats.org/officeDocument/2006/relationships/worksheet" Target="/xl/worksheets/sheet6.xml" Id="R56a3dee163cf4d8c" /><Relationship Type="http://schemas.openxmlformats.org/officeDocument/2006/relationships/worksheet" Target="/xl/worksheets/sheet7.xml" Id="R35688cc80a464a6c" /><Relationship Type="http://schemas.openxmlformats.org/officeDocument/2006/relationships/worksheet" Target="/xl/worksheets/sheet8.xml" Id="R959a4fb8c9634a46" /><Relationship Type="http://schemas.openxmlformats.org/officeDocument/2006/relationships/worksheet" Target="/xl/worksheets/sheet9.xml" Id="R801ef3ca37f645ce" /><Relationship Type="http://schemas.openxmlformats.org/officeDocument/2006/relationships/worksheet" Target="/xl/worksheets/sheet10.xml" Id="R34720f643d794381" /><Relationship Type="http://schemas.openxmlformats.org/officeDocument/2006/relationships/worksheet" Target="/xl/worksheets/sheet11.xml" Id="R1eee2e15159a4d9a" /><Relationship Type="http://schemas.openxmlformats.org/officeDocument/2006/relationships/worksheet" Target="/xl/worksheets/sheet12.xml" Id="R6d31ba7576494c9b" /><Relationship Type="http://schemas.openxmlformats.org/officeDocument/2006/relationships/worksheet" Target="/xl/worksheets/sheet13.xml" Id="Rbc49c4e89de44542" /><Relationship Type="http://schemas.openxmlformats.org/officeDocument/2006/relationships/worksheet" Target="/xl/worksheets/sheet14.xml" Id="R12a4d997452647be" /><Relationship Type="http://schemas.openxmlformats.org/officeDocument/2006/relationships/worksheet" Target="/xl/worksheets/sheet15.xml" Id="Rea3bf41b31b44cde" /><Relationship Type="http://schemas.microsoft.com/office/2017/10/relationships/person" Target="/xl/persons/person.xml" Id="R26da718bd4d34eac" /></Relationships>
</file>

<file path=xl/persons/person.xml><?xml version="1.0" encoding="utf-8"?>
<xltc:personList xmlns:xltc="http://schemas.microsoft.com/office/spreadsheetml/2018/threadedcomments">
  <xltc:person displayName="Sarah Herrmann" id="{A726778B-BFFF-431E-9044-A828CBD8D8F3}"/>
</xltc:personList>
</file>

<file path=xl/tables/table1.xml><?xml version="1.0" encoding="utf-8"?>
<x:table xmlns:x="http://schemas.openxmlformats.org/spreadsheetml/2006/main" id="1" name="ChangeRows" displayName="ChangeRows" ref="A5:J105" headerRowCount="1" totalsRowCount="0" totalsRowShown="0">
  <x:tableColumns count="10">
    <x:tableColumn id="1" name="Change ID"/>
    <x:tableColumn id="2" name="Change / reason"/>
    <x:tableColumn id="3" name="Status"/>
    <x:tableColumn id="4" name="Direct cost"/>
    <x:tableColumn id="5" name="Downstream cost"/>
    <x:tableColumn id="6" name="Schedule days"/>
    <x:tableColumn id="7" name="Approval / date"/>
    <x:tableColumn id="8" name="Funding source / document"/>
    <x:tableColumn id="9" name="Record check"/>
    <x:tableColumn id="10" name="Included exposure"/>
  </x:tableColumns>
  <x:tableStyleInfo name="TableStyleMedium2" showFirstColumn="0" showLastColumn="0" showRowStripes="1" showColumnStripes="0"/>
</x:table>
</file>

<file path=xl/tables/table2.xml><?xml version="1.0" encoding="utf-8"?>
<x:table xmlns:x="http://schemas.openxmlformats.org/spreadsheetml/2006/main" id="2" name="Review_startup_buildout" displayName="Review_startup_buildout" ref="A6:G12" headerRowCount="1" totalsRowCount="0" totalsRowShown="0">
  <x:tableColumns count="7">
    <x:tableColumn id="1" name="Review item"/>
    <x:tableColumn id="2" name="Question to answer"/>
    <x:tableColumn id="3" name="Evidence / response"/>
    <x:tableColumn id="4" name="Reviewer role"/>
    <x:tableColumn id="5" name="Due date"/>
    <x:tableColumn id="6" name="Status"/>
    <x:tableColumn id="7" name="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table" Target="/xl/tables/table1.xml" Id="Rc2581cd67c044a53" /></Relationships>
</file>

<file path=xl/worksheets/_rels/sheet14.xml.rels>&#65279;<?xml version="1.0" encoding="utf-8"?><Relationships xmlns="http://schemas.openxmlformats.org/package/2006/relationships"><Relationship Type="http://schemas.openxmlformats.org/officeDocument/2006/relationships/table" Target="/xl/tables/table2.xml" Id="Rb4e82c89a4a947b7"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s>
  <x:sheetData>
    <x:row r="1" ht="34" customHeight="1">
      <x:c r="A1" s="3" t="str">
        <x:v>DenQAI Startup &amp; Buildout Control Workbook</x:v>
      </x:c>
      <x:c r="B1" s="3"/>
      <x:c r="C1" s="3"/>
      <x:c r="D1" s="3"/>
      <x:c r="E1" s="3"/>
      <x:c r="F1" s="3"/>
      <x:c r="G1" s="3"/>
      <x:c r="H1" s="3"/>
    </x:row>
    <x:row r="2" ht="28" customHeight="1">
      <x:c r="A2" s="7" t="str">
        <x:v>Connect the patient-care model to the site, complete capital budget, bids, changes, opening cash, and dependencies.</x:v>
      </x:c>
      <x:c r="B2" s="7"/>
      <x:c r="C2" s="7"/>
      <x:c r="D2" s="7"/>
      <x:c r="E2" s="7"/>
      <x:c r="F2" s="7"/>
      <x:c r="G2" s="7"/>
      <x:c r="H2" s="7"/>
    </x:row>
    <x:row r="3" ht="28" customHeight="1">
      <x:c r="A3" s="7"/>
      <x:c r="B3" s="7"/>
      <x:c r="C3" s="7"/>
      <x:c r="D3" s="7"/>
      <x:c r="E3" s="7"/>
      <x:c r="F3" s="7"/>
      <x:c r="G3" s="7"/>
      <x:c r="H3" s="7"/>
    </x:row>
    <x:row r="5">
      <x:c r="A5" s="9" t="str">
        <x:v>Color guide</x:v>
      </x:c>
      <x:c r="B5" s="9"/>
      <x:c r="C5" s="11" t="str">
        <x:v>Yellow / blue text = enter or replace</x:v>
      </x:c>
      <x:c r="D5" s="11"/>
      <x:c r="E5" s="13" t="str">
        <x:v>Green = calculated from another sheet</x:v>
      </x:c>
      <x:c r="F5" s="13"/>
      <x:c r="G5" s="15" t="str">
        <x:v>Red = open item or check</x:v>
      </x:c>
      <x:c r="H5" s="15"/>
    </x:row>
    <x:row r="6">
      <x:c r="A6" s="8"/>
      <x:c r="B6" s="8"/>
      <x:c r="C6" s="8"/>
      <x:c r="D6" s="8"/>
      <x:c r="E6" s="8"/>
      <x:c r="F6" s="8"/>
      <x:c r="G6" s="8"/>
      <x:c r="H6" s="8"/>
    </x:row>
    <x:row r="8" ht="24" customHeight="1">
      <x:c r="A8" s="17" t="str">
        <x:v>Purpose</x:v>
      </x:c>
      <x:c r="B8" s="17"/>
      <x:c r="C8" s="17"/>
      <x:c r="D8" s="17"/>
      <x:c r="E8" s="17"/>
      <x:c r="F8" s="17"/>
      <x:c r="G8" s="17"/>
      <x:c r="H8" s="17"/>
    </x:row>
    <x:row r="9">
      <x:c r="A9" s="21" t="str">
        <x:v>Use this workbook to control the startup from owner program through opening. It protects construction contingency, opening working capital, and household reserve as separate resources and does not reduce site, lease, bid, design, team, or opening safety to one score.</x:v>
      </x:c>
      <x:c r="B9" s="21"/>
      <x:c r="C9" s="21"/>
      <x:c r="D9" s="21"/>
      <x:c r="E9" s="21"/>
      <x:c r="F9" s="21"/>
      <x:c r="G9" s="21"/>
      <x:c r="H9" s="21"/>
    </x:row>
    <x:row r="10">
      <x:c r="A10" s="21"/>
      <x:c r="B10" s="21"/>
      <x:c r="C10" s="21"/>
      <x:c r="D10" s="21"/>
      <x:c r="E10" s="21"/>
      <x:c r="F10" s="21"/>
      <x:c r="G10" s="21"/>
      <x:c r="H10" s="21"/>
    </x:row>
    <x:row r="11">
      <x:c r="A11" s="21"/>
      <x:c r="B11" s="21"/>
      <x:c r="C11" s="21"/>
      <x:c r="D11" s="21"/>
      <x:c r="E11" s="21"/>
      <x:c r="F11" s="21"/>
      <x:c r="G11" s="21"/>
      <x:c r="H11" s="21"/>
    </x:row>
    <x:row r="13" ht="24" customHeight="1">
      <x:c r="A13" s="17" t="str">
        <x:v>Who completes and reviews this</x:v>
      </x:c>
      <x:c r="B13" s="17"/>
      <x:c r="C13" s="17"/>
      <x:c r="D13" s="17"/>
      <x:c r="E13" s="17"/>
      <x:c r="F13" s="17"/>
      <x:c r="G13" s="17"/>
      <x:c r="H13" s="17"/>
    </x:row>
    <x:row r="14" ht="28" customHeight="1">
      <x:c r="A14" s="30" t="str">
        <x:v>Who completes it</x:v>
      </x:c>
      <x:c r="B14" s="31" t="str">
        <x:v>Who reviews it</x:v>
      </x:c>
      <x:c r="C14" s="31" t="str">
        <x:v>Estimated time</x:v>
      </x:c>
      <x:c r="D14" s="32" t="str">
        <x:v>Records to gather</x:v>
      </x:c>
    </x:row>
    <x:row r="15">
      <x:c r="A15" s="36" t="str">
        <x:v>Owner dentist with coded project, site, contractor, and vendor labels</x:v>
      </x:c>
      <x:c r="B15" s="36" t="str">
        <x:v>Independent dental CPA, lender, tenant and construction counsel, architect, engineers, contractor, equipment and technology leads, credentialing owner, manager, and household</x:v>
      </x:c>
      <x:c r="C15" s="36" t="str">
        <x:v>30–45 minutes for the capital and reserve review</x:v>
      </x:c>
      <x:c r="D15" s="36" t="str">
        <x:v>Care model and facility program, site and lease records, issued plans, comparable bids, equipment and technology quotes, financing sources, change records, preopening budget, payer and staffing plan, and opening dependencies</x:v>
      </x:c>
    </x:row>
    <x:row r="17" ht="24" customHeight="1">
      <x:c r="A17" s="17" t="str">
        <x:v>Use the workbook in this order</x:v>
      </x:c>
      <x:c r="B17" s="17"/>
      <x:c r="C17" s="17"/>
      <x:c r="D17" s="17"/>
      <x:c r="E17" s="17"/>
      <x:c r="F17" s="17"/>
      <x:c r="G17" s="17"/>
      <x:c r="H17" s="17"/>
    </x:row>
    <x:row r="18" ht="28" customHeight="1">
      <x:c r="A18" s="30" t="str">
        <x:v>Step</x:v>
      </x:c>
      <x:c r="B18" s="31" t="str">
        <x:v>What to do</x:v>
      </x:c>
      <x:c r="C18" s="31" t="str">
        <x:v>What not to assume</x:v>
      </x:c>
      <x:c r="D18" s="32" t="str">
        <x:v>Where</x:v>
      </x:c>
    </x:row>
    <x:row r="19">
      <x:c r="A19" s="36" t="n">
        <x:v>1</x:v>
      </x:c>
      <x:c r="B19" s="36" t="str">
        <x:v>Define the care model and facility need</x:v>
      </x:c>
      <x:c r="C19" s="36" t="str">
        <x:v>Square footage and operatories should follow care, staffing, and workflow</x:v>
      </x:c>
      <x:c r="D19" s="36" t="str">
        <x:v>Your Inputs</x:v>
      </x:c>
    </x:row>
    <x:row r="20">
      <x:c r="A20" s="39" t="n">
        <x:v>2</x:v>
      </x:c>
      <x:c r="B20" s="39" t="str">
        <x:v>Enter all five budget groups and protected reserves</x:v>
      </x:c>
      <x:c r="C20" s="39" t="str">
        <x:v>Construction cost is not total project need</x:v>
      </x:c>
      <x:c r="D20" s="39" t="str">
        <x:v>Capital Budget / Results</x:v>
      </x:c>
    </x:row>
    <x:row r="21">
      <x:c r="A21" s="39" t="n">
        <x:v>3</x:v>
      </x:c>
      <x:c r="B21" s="39" t="str">
        <x:v>Compare bids on one scope</x:v>
      </x:c>
      <x:c r="C21" s="39" t="str">
        <x:v>Low bid may reflect allowances, exclusions, or missing systems</x:v>
      </x:c>
      <x:c r="D21" s="39" t="str">
        <x:v>Bid Comparison</x:v>
      </x:c>
    </x:row>
    <x:row r="22">
      <x:c r="A22" s="39" t="n">
        <x:v>4</x:v>
      </x:c>
      <x:c r="B22" s="39" t="str">
        <x:v>Control every change and dependency</x:v>
      </x:c>
      <x:c r="C22" s="39" t="str">
        <x:v>A verbal change or target date is not a cleared record</x:v>
      </x:c>
      <x:c r="D22" s="39" t="str">
        <x:v>Change Ledger / Opening Dependencies</x:v>
      </x:c>
    </x:row>
    <x:row r="23">
      <x:c r="A23" s="39" t="n">
        <x:v>5</x:v>
      </x:c>
      <x:c r="B23" s="39" t="str">
        <x:v>Review safety checks before the next commitment</x:v>
      </x:c>
      <x:c r="C23" s="39" t="str">
        <x:v>A projected surplus cannot clear an unusable site or depleted reserve</x:v>
      </x:c>
      <x:c r="D23" s="39" t="str">
        <x:v>Safety Checks</x:v>
      </x:c>
    </x:row>
    <x:row r="25" ht="24" customHeight="1">
      <x:c r="A25" s="17" t="str">
        <x:v>Privacy boundary</x:v>
      </x:c>
      <x:c r="B25" s="17"/>
      <x:c r="C25" s="17"/>
      <x:c r="D25" s="17"/>
      <x:c r="E25" s="17"/>
      <x:c r="F25" s="17"/>
      <x:c r="G25" s="17"/>
      <x:c r="H25" s="17"/>
    </x:row>
    <x:row r="26">
      <x:c r="A26" s="42" t="str">
        <x:v>Use coded site, contractor, vendor, and project labels. Do not enter patient information, employee files, credentials, full leases or contracts, drawings, security configurations, bank details, or confidential financing documents.</x:v>
      </x:c>
      <x:c r="B26" s="42"/>
      <x:c r="C26" s="42"/>
      <x:c r="D26" s="42"/>
      <x:c r="E26" s="42"/>
      <x:c r="F26" s="42"/>
      <x:c r="G26" s="42"/>
      <x:c r="H26" s="42"/>
    </x:row>
    <x:row r="27">
      <x:c r="A27" s="42"/>
      <x:c r="B27" s="42"/>
      <x:c r="C27" s="42"/>
      <x:c r="D27" s="42"/>
      <x:c r="E27" s="42"/>
      <x:c r="F27" s="42"/>
      <x:c r="G27" s="42"/>
      <x:c r="H27" s="42"/>
    </x:row>
    <x:row r="28">
      <x:c r="A28" s="42"/>
      <x:c r="B28" s="42"/>
      <x:c r="C28" s="42"/>
      <x:c r="D28" s="42"/>
      <x:c r="E28" s="42"/>
      <x:c r="F28" s="42"/>
      <x:c r="G28" s="42"/>
      <x:c r="H28" s="42"/>
    </x:row>
    <x:row r="30" ht="24" customHeight="1">
      <x:c r="A30" s="17" t="str">
        <x:v>Questions this workbook cannot answer</x:v>
      </x:c>
      <x:c r="B30" s="17"/>
      <x:c r="C30" s="17"/>
      <x:c r="D30" s="17"/>
      <x:c r="E30" s="17"/>
      <x:c r="F30" s="17"/>
      <x:c r="G30" s="17"/>
      <x:c r="H30" s="17"/>
    </x:row>
    <x:row r="31">
      <x:c r="A31" s="46" t="str">
        <x:v>This workbook cannot determine code compliance, approve a site or lease, verify a bid, estimate local construction cost, approve financing, replace professional design or legal review, or guarantee an opening date.</x:v>
      </x:c>
      <x:c r="B31" s="46"/>
      <x:c r="C31" s="46"/>
      <x:c r="D31" s="46"/>
      <x:c r="E31" s="46"/>
      <x:c r="F31" s="46"/>
      <x:c r="G31" s="46"/>
      <x:c r="H31" s="46"/>
    </x:row>
    <x:row r="32">
      <x:c r="A32" s="46"/>
      <x:c r="B32" s="46"/>
      <x:c r="C32" s="46"/>
      <x:c r="D32" s="46"/>
      <x:c r="E32" s="46"/>
      <x:c r="F32" s="46"/>
      <x:c r="G32" s="46"/>
      <x:c r="H32" s="46"/>
    </x:row>
    <x:row r="33">
      <x:c r="A33" s="46"/>
      <x:c r="B33" s="46"/>
      <x:c r="C33" s="46"/>
      <x:c r="D33" s="46"/>
      <x:c r="E33" s="46"/>
      <x:c r="F33" s="46"/>
      <x:c r="G33" s="46"/>
      <x:c r="H33" s="46"/>
    </x:row>
    <x:row r="34">
      <x:c r="A34" s="46" t="str">
        <x:v>Phase 2 · 2026-09-19</x:v>
      </x:c>
      <x:c r="B34" s="46"/>
      <x:c r="C34" s="46"/>
      <x:c r="D34" s="46"/>
      <x:c r="E34" s="46"/>
      <x:c r="F34" s="46"/>
      <x:c r="G34" s="46"/>
      <x:c r="H34" s="46"/>
    </x:row>
    <x:row r="36" ht="26" customHeight="1">
      <x:c r="A36" s="162" t="str">
        <x:v>Open Use and Limits for input, row-limit and compatibility guidance. Review Actions combines the related loose checklists.</x:v>
      </x:c>
      <x:c r="B36" s="162"/>
      <x:c r="C36" s="162"/>
      <x:c r="D36" s="162"/>
      <x:c r="E36" s="162"/>
      <x:c r="F36" s="162"/>
      <x:c r="G36" s="162"/>
    </x:row>
    <x:row r="37" ht="26" customHeight="1">
      <x:c r="A37" s="162"/>
      <x:c r="B37" s="162"/>
      <x:c r="C37" s="162"/>
      <x:c r="D37" s="162"/>
      <x:c r="E37" s="162"/>
      <x:c r="F37" s="162"/>
      <x:c r="G37" s="162"/>
    </x:row>
    <x:row r="38" ht="26" customHeight="1">
      <x:c r="A38" s="162"/>
      <x:c r="B38" s="162"/>
      <x:c r="C38" s="162"/>
      <x:c r="D38" s="162"/>
      <x:c r="E38" s="162"/>
      <x:c r="F38" s="162"/>
      <x:c r="G38" s="162"/>
    </x:row>
  </x:sheetData>
  <x:mergeCells>
    <x:mergeCell ref="A1:H1"/>
    <x:mergeCell ref="A2:H3"/>
    <x:mergeCell ref="A5:B5"/>
    <x:mergeCell ref="C5:D5"/>
    <x:mergeCell ref="E5:F5"/>
    <x:mergeCell ref="G5:H5"/>
    <x:mergeCell ref="A8:H8"/>
    <x:mergeCell ref="A9:H11"/>
    <x:mergeCell ref="A13:H13"/>
    <x:mergeCell ref="A17:H17"/>
    <x:mergeCell ref="A25:H25"/>
    <x:mergeCell ref="A26:H28"/>
    <x:mergeCell ref="A30:H30"/>
    <x:mergeCell ref="A31:H34"/>
    <x:mergeCell ref="A36:G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2" hidden="0" customWidth="1"/>
    <x:col min="2" max="2" width="20" hidden="0" customWidth="1"/>
    <x:col min="3" max="3" width="20" hidden="0" customWidth="1"/>
    <x:col min="4" max="4" width="58" hidden="0" customWidth="1"/>
    <x:col min="5" max="5" width="22" hidden="0" customWidth="1"/>
    <x:col min="6" max="6" width="22" hidden="0" customWidth="1"/>
    <x:col min="7" max="7" width="22" hidden="0" customWidth="1"/>
    <x:col min="8" max="8" width="22" hidden="0" customWidth="1"/>
  </x:cols>
  <x:sheetData>
    <x:row r="1" ht="34" customHeight="1">
      <x:c r="A1" s="3" t="str">
        <x:v>Your startup inputs</x:v>
      </x:c>
      <x:c r="B1" s="3"/>
      <x:c r="C1" s="3"/>
      <x:c r="D1" s="3"/>
      <x:c r="E1" s="3"/>
      <x:c r="F1" s="3"/>
      <x:c r="G1" s="3"/>
      <x:c r="H1" s="3"/>
    </x:row>
    <x:row r="2" ht="28" customHeight="1">
      <x:c r="A2" s="7" t="str">
        <x:v>Complete each monetary input with a number. Enter 0 only for a supported zero; leave unknowns blank. Dependent results show n.a. until their required values are entered. Keep household cash separate.</x:v>
      </x:c>
      <x:c r="B2" s="7"/>
      <x:c r="C2" s="7"/>
      <x:c r="D2" s="7"/>
      <x:c r="E2" s="7"/>
      <x:c r="F2" s="7"/>
      <x:c r="G2" s="7"/>
      <x:c r="H2" s="7"/>
    </x:row>
    <x:row r="3" ht="28" customHeight="1">
      <x:c r="A3" s="7"/>
      <x:c r="B3" s="7"/>
      <x:c r="C3" s="7"/>
      <x:c r="D3" s="7"/>
      <x:c r="E3" s="7"/>
      <x:c r="F3" s="7"/>
      <x:c r="G3" s="7"/>
      <x:c r="H3" s="7"/>
    </x:row>
    <x:row r="5" ht="28" customHeight="1">
      <x:c r="A5" s="30" t="str">
        <x:v>Input</x:v>
      </x:c>
      <x:c r="B5" s="31" t="str">
        <x:v>Your value</x:v>
      </x:c>
      <x:c r="C5" s="31" t="str">
        <x:v>Unit</x:v>
      </x:c>
      <x:c r="D5" s="31" t="str">
        <x:v>What it means</x:v>
      </x:c>
      <x:c r="E5" s="32" t="str">
        <x:v>Important limit</x:v>
      </x:c>
    </x:row>
    <x:row r="6">
      <x:c r="A6" s="36" t="str">
        <x:v>Site, lease, and occupancy costs</x:v>
      </x:c>
      <x:c r="B6" s="155"/>
      <x:c r="C6" s="36" t="str">
        <x:v>Currency</x:v>
      </x:c>
      <x:c r="D6" s="36" t="str">
        <x:v>Deposits, rent during build, legal, due diligence, permits, utilities, site work, and occupancy-related uses</x:v>
      </x:c>
      <x:c r="E6" s="36" t="str">
        <x:v>State inclusions</x:v>
      </x:c>
    </x:row>
    <x:row r="7">
      <x:c r="A7" s="39" t="str">
        <x:v>Design and professional costs</x:v>
      </x:c>
      <x:c r="B7" s="156"/>
      <x:c r="C7" s="39" t="str">
        <x:v>Currency</x:v>
      </x:c>
      <x:c r="D7" s="39" t="str">
        <x:v>Architect, engineering, interior, legal, accounting, permitting, and testing</x:v>
      </x:c>
      <x:c r="E7" s="39" t="str">
        <x:v>Use issued scope</x:v>
      </x:c>
    </x:row>
    <x:row r="8">
      <x:c r="A8" s="39" t="str">
        <x:v>Construction costs</x:v>
      </x:c>
      <x:c r="B8" s="156"/>
      <x:c r="C8" s="39" t="str">
        <x:v>Currency</x:v>
      </x:c>
      <x:c r="D8" s="39" t="str">
        <x:v>Common-scope construction contract and defined owner-direct work</x:v>
      </x:c>
      <x:c r="E8" s="39" t="str">
        <x:v>Separate allowances and exclusions</x:v>
      </x:c>
    </x:row>
    <x:row r="9">
      <x:c r="A9" s="39" t="str">
        <x:v>Equipment and technology</x:v>
      </x:c>
      <x:c r="B9" s="156"/>
      <x:c r="C9" s="39" t="str">
        <x:v>Currency</x:v>
      </x:c>
      <x:c r="D9" s="39" t="str">
        <x:v>Clinical equipment, imaging, IT, software, security, installation, training, and service</x:v>
      </x:c>
      <x:c r="E9" s="39" t="str">
        <x:v>Include recurring and switching costs where relevant</x:v>
      </x:c>
    </x:row>
    <x:row r="10">
      <x:c r="A10" s="39" t="str">
        <x:v>Inventory and preopening costs</x:v>
      </x:c>
      <x:c r="B10" s="156"/>
      <x:c r="C10" s="39" t="str">
        <x:v>Currency</x:v>
      </x:c>
      <x:c r="D10" s="39" t="str">
        <x:v>Initial supplies, recruiting, training, credentialing, marketing, utilities, rent, payroll, and launch needs</x:v>
      </x:c>
      <x:c r="E10" s="39" t="str">
        <x:v>Separate from ongoing working capital</x:v>
      </x:c>
    </x:row>
    <x:row r="11">
      <x:c r="A11" s="39" t="str">
        <x:v>Original construction contingency</x:v>
      </x:c>
      <x:c r="B11" s="156"/>
      <x:c r="C11" s="39" t="str">
        <x:v>Currency</x:v>
      </x:c>
      <x:c r="D11" s="39" t="str">
        <x:v>Reserve for defined unknowns and changes</x:v>
      </x:c>
      <x:c r="E11" s="39" t="str">
        <x:v>Not opening working capital</x:v>
      </x:c>
    </x:row>
    <x:row r="12" ht="44" customHeight="1">
      <x:c r="A12" s="39" t="str">
        <x:v>Approved changes charged to contingency</x:v>
      </x:c>
      <x:c r="B12" s="161" t="str">
        <x:f>IF(AND('Change Ledger'!B4="Reviewed",COUNTIF('Change Ledger'!I6:I105,"Missing / invalid")=0),SUMIF('Change Ledger'!C6:C105,"Approved",'Change Ledger'!J6:J105)+SUMIF('Change Ledger'!C6:C105,"Closed",'Change Ledger'!J6:J105),"n.a.")</x:f>
        <x:v>n.a.</x:v>
      </x:c>
      <x:c r="C12" s="39" t="str">
        <x:v>Currency</x:v>
      </x:c>
      <x:c r="D12" s="39" t="str">
        <x:v>Calculated from approved and closed ledger changes</x:v>
      </x:c>
      <x:c r="E12" s="39" t="str">
        <x:v>Reconcile to change ledger</x:v>
      </x:c>
    </x:row>
    <x:row r="13" ht="44" customHeight="1">
      <x:c r="A13" s="39" t="str">
        <x:v>Pending change exposure</x:v>
      </x:c>
      <x:c r="B13" s="161" t="str">
        <x:f>IF(AND('Change Ledger'!B4="Reviewed",COUNTIF('Change Ledger'!I6:I105,"Missing / invalid")=0),SUMIF('Change Ledger'!C6:C105,"Pending",'Change Ledger'!J6:J105)+SUMIF('Change Ledger'!C6:C105,"Draft",'Change Ledger'!J6:J105),"n.a.")</x:f>
        <x:v>n.a.</x:v>
      </x:c>
      <x:c r="C13" s="39" t="str">
        <x:v>Currency</x:v>
      </x:c>
      <x:c r="D13" s="39" t="str">
        <x:v>Calculated from draft and pending ledger changes</x:v>
      </x:c>
      <x:c r="E13" s="39" t="str">
        <x:v>Not yet approved but still visible</x:v>
      </x:c>
    </x:row>
    <x:row r="14">
      <x:c r="A14" s="39" t="str">
        <x:v>Committed project funding</x:v>
      </x:c>
      <x:c r="B14" s="156"/>
      <x:c r="C14" s="39" t="str">
        <x:v>Currency</x:v>
      </x:c>
      <x:c r="D14" s="39" t="str">
        <x:v>Owner cash and lender or other committed sources available to project</x:v>
      </x:c>
      <x:c r="E14" s="39" t="str">
        <x:v>State restrictions and timing</x:v>
      </x:c>
    </x:row>
    <x:row r="15">
      <x:c r="A15" s="39" t="str">
        <x:v>Opening working capital required</x:v>
      </x:c>
      <x:c r="B15" s="156"/>
      <x:c r="C15" s="39" t="str">
        <x:v>Currency</x:v>
      </x:c>
      <x:c r="D15" s="39" t="str">
        <x:v>Cash needed after opening while expenses are due and collections develop</x:v>
      </x:c>
      <x:c r="E15" s="39" t="str">
        <x:v>Protect from project uses</x:v>
      </x:c>
    </x:row>
    <x:row r="16">
      <x:c r="A16" s="39" t="str">
        <x:v>Household reserve required</x:v>
      </x:c>
      <x:c r="B16" s="156"/>
      <x:c r="C16" s="39" t="str">
        <x:v>Currency</x:v>
      </x:c>
      <x:c r="D16" s="39" t="str">
        <x:v>Cash kept outside the practice for household needs</x:v>
      </x:c>
      <x:c r="E16" s="39" t="str">
        <x:v>Not lender liquidity</x:v>
      </x:c>
    </x:row>
    <x:row r="17">
      <x:c r="A17" s="39" t="str">
        <x:v>Household reserve protected</x:v>
      </x:c>
      <x:c r="B17" s="159"/>
      <x:c r="C17" s="39" t="str">
        <x:v>Currency</x:v>
      </x:c>
      <x:c r="D17" s="39" t="str">
        <x:v>Cash actually kept outside the project</x:v>
      </x:c>
      <x:c r="E17" s="39" t="str">
        <x:v>Verify source and accessibility</x:v>
      </x:c>
    </x:row>
  </x:sheetData>
  <x:mergeCells>
    <x:mergeCell ref="A1:H1"/>
    <x:mergeCell ref="A2:H3"/>
  </x:mergeCells>
  <x:dataValidations count="2">
    <x:dataValidation type="decimal" operator="between" sqref="B6:B11">
      <x:formula1>0</x:formula1>
      <x:formula2>1000000000000</x:formula2>
    </x:dataValidation>
    <x:dataValidation type="decimal" operator="between" sqref="B14:B17">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0" hidden="0" customWidth="1"/>
    <x:col min="2" max="2" width="34" hidden="0" customWidth="1"/>
    <x:col min="3" max="3" width="20" hidden="0" customWidth="1"/>
    <x:col min="4" max="4" width="20" hidden="0" customWidth="1"/>
    <x:col min="5" max="5" width="23" hidden="0" customWidth="1"/>
    <x:col min="6" max="6" width="20" hidden="0" customWidth="1"/>
    <x:col min="7" max="7" width="34" hidden="0" customWidth="1"/>
    <x:col min="8" max="8" width="22" hidden="0" customWidth="1"/>
  </x:cols>
  <x:sheetData>
    <x:row r="1" ht="34" customHeight="1">
      <x:c r="A1" s="3" t="str">
        <x:v>Complete capital budget</x:v>
      </x:c>
      <x:c r="B1" s="3"/>
      <x:c r="C1" s="3"/>
      <x:c r="D1" s="3"/>
      <x:c r="E1" s="3"/>
      <x:c r="F1" s="3"/>
      <x:c r="G1" s="3"/>
      <x:c r="H1" s="3"/>
    </x:row>
    <x:row r="2" ht="28" customHeight="1">
      <x:c r="A2" s="7" t="str">
        <x:v>Use one owner-side sources-and-uses view. Record source, status, owner, and open question for every material line.</x:v>
      </x:c>
      <x:c r="B2" s="7"/>
      <x:c r="C2" s="7"/>
      <x:c r="D2" s="7"/>
      <x:c r="E2" s="7"/>
      <x:c r="F2" s="7"/>
      <x:c r="G2" s="7"/>
      <x:c r="H2" s="7"/>
    </x:row>
    <x:row r="3" ht="28" customHeight="1">
      <x:c r="A3" s="7"/>
      <x:c r="B3" s="7"/>
      <x:c r="C3" s="7"/>
      <x:c r="D3" s="7"/>
      <x:c r="E3" s="7"/>
      <x:c r="F3" s="7"/>
      <x:c r="G3" s="7"/>
      <x:c r="H3" s="7"/>
    </x:row>
    <x:row r="5" ht="28" customHeight="1">
      <x:c r="A5" s="30" t="str">
        <x:v>ID</x:v>
      </x:c>
      <x:c r="B5" s="31" t="str">
        <x:v>Budget line</x:v>
      </x:c>
      <x:c r="C5" s="31" t="str">
        <x:v>Budget</x:v>
      </x:c>
      <x:c r="D5" s="31" t="str">
        <x:v>Committed</x:v>
      </x:c>
      <x:c r="E5" s="31" t="str">
        <x:v>Paid</x:v>
      </x:c>
      <x:c r="F5" s="31" t="str">
        <x:v>Variance</x:v>
      </x:c>
      <x:c r="G5" s="31" t="str">
        <x:v>Document / source</x:v>
      </x:c>
      <x:c r="H5" s="32" t="str">
        <x:v>Status</x:v>
      </x:c>
    </x:row>
    <x:row r="6">
      <x:c r="A6" s="36" t="str">
        <x:v>CAP-01</x:v>
      </x:c>
      <x:c r="B6" s="36" t="str">
        <x:v>Site, lease, and occupancy</x:v>
      </x:c>
      <x:c r="C6" s="109" t="str">
        <x:f>IF(AND(ISNUMBER('Your Inputs'!B6),'Your Inputs'!B6&gt;=0),'Your Inputs'!B6,"n.a.")</x:f>
        <x:v>n.a.</x:v>
      </x:c>
      <x:c r="D6" s="71"/>
      <x:c r="E6" s="72"/>
      <x:c r="F6" s="109" t="str">
        <x:f>IF(AND(COUNT(C6:D6)=2,D6&gt;=0),C6-D6,"n.a.")</x:f>
        <x:v>n.a.</x:v>
      </x:c>
      <x:c r="G6" s="64" t="str"/>
      <x:c r="H6" s="65" t="str">
        <x:v>Estimate</x:v>
      </x:c>
    </x:row>
    <x:row r="7">
      <x:c r="A7" s="39" t="str">
        <x:v>CAP-02</x:v>
      </x:c>
      <x:c r="B7" s="39" t="str">
        <x:v>Design and professional</x:v>
      </x:c>
      <x:c r="C7" s="110" t="str">
        <x:f>IF(AND(ISNUMBER('Your Inputs'!B7),'Your Inputs'!B7&gt;=0),'Your Inputs'!B7,"n.a.")</x:f>
        <x:v>n.a.</x:v>
      </x:c>
      <x:c r="D7" s="74"/>
      <x:c r="E7" s="75"/>
      <x:c r="F7" s="110" t="str">
        <x:f>IF(AND(COUNT(C7:D7)=2,D7&gt;=0),C7-D7,"n.a.")</x:f>
        <x:v>n.a.</x:v>
      </x:c>
      <x:c r="G7" s="66" t="str"/>
      <x:c r="H7" s="67" t="str">
        <x:v>Estimate</x:v>
      </x:c>
    </x:row>
    <x:row r="8">
      <x:c r="A8" s="39" t="str">
        <x:v>CAP-03</x:v>
      </x:c>
      <x:c r="B8" s="39" t="str">
        <x:v>Construction</x:v>
      </x:c>
      <x:c r="C8" s="110" t="str">
        <x:f>IF(AND(ISNUMBER('Your Inputs'!B8),'Your Inputs'!B8&gt;=0),'Your Inputs'!B8,"n.a.")</x:f>
        <x:v>n.a.</x:v>
      </x:c>
      <x:c r="D8" s="74"/>
      <x:c r="E8" s="75"/>
      <x:c r="F8" s="110" t="str">
        <x:f>IF(AND(COUNT(C8:D8)=2,D8&gt;=0),C8-D8,"n.a.")</x:f>
        <x:v>n.a.</x:v>
      </x:c>
      <x:c r="G8" s="66" t="str"/>
      <x:c r="H8" s="67" t="str">
        <x:v>Estimate</x:v>
      </x:c>
    </x:row>
    <x:row r="9">
      <x:c r="A9" s="39" t="str">
        <x:v>CAP-04</x:v>
      </x:c>
      <x:c r="B9" s="39" t="str">
        <x:v>Equipment and technology</x:v>
      </x:c>
      <x:c r="C9" s="110" t="str">
        <x:f>IF(AND(ISNUMBER('Your Inputs'!B9),'Your Inputs'!B9&gt;=0),'Your Inputs'!B9,"n.a.")</x:f>
        <x:v>n.a.</x:v>
      </x:c>
      <x:c r="D9" s="74"/>
      <x:c r="E9" s="75"/>
      <x:c r="F9" s="110" t="str">
        <x:f>IF(AND(COUNT(C9:D9)=2,D9&gt;=0),C9-D9,"n.a.")</x:f>
        <x:v>n.a.</x:v>
      </x:c>
      <x:c r="G9" s="66" t="str"/>
      <x:c r="H9" s="67" t="str">
        <x:v>Estimate</x:v>
      </x:c>
    </x:row>
    <x:row r="10">
      <x:c r="A10" s="39" t="str">
        <x:v>CAP-05</x:v>
      </x:c>
      <x:c r="B10" s="39" t="str">
        <x:v>Inventory and preopening</x:v>
      </x:c>
      <x:c r="C10" s="110" t="str">
        <x:f>IF(AND(ISNUMBER('Your Inputs'!B10),'Your Inputs'!B10&gt;=0),'Your Inputs'!B10,"n.a.")</x:f>
        <x:v>n.a.</x:v>
      </x:c>
      <x:c r="D10" s="74"/>
      <x:c r="E10" s="75"/>
      <x:c r="F10" s="110" t="str">
        <x:f>IF(AND(COUNT(C10:D10)=2,D10&gt;=0),C10-D10,"n.a.")</x:f>
        <x:v>n.a.</x:v>
      </x:c>
      <x:c r="G10" s="66" t="str"/>
      <x:c r="H10" s="67" t="str">
        <x:v>Estimate</x:v>
      </x:c>
    </x:row>
    <x:row r="11">
      <x:c r="A11" s="39" t="str">
        <x:v>CAP-06</x:v>
      </x:c>
      <x:c r="B11" s="39" t="str">
        <x:v>Construction contingency</x:v>
      </x:c>
      <x:c r="C11" s="110" t="str">
        <x:f>IF(AND(ISNUMBER('Your Inputs'!B11),'Your Inputs'!B11&gt;=0),'Your Inputs'!B11,"n.a.")</x:f>
        <x:v>n.a.</x:v>
      </x:c>
      <x:c r="D11" s="74"/>
      <x:c r="E11" s="75"/>
      <x:c r="F11" s="110" t="str">
        <x:f>IF(AND(COUNT(C11:D11)=2,D11&gt;=0),C11-D11,"n.a.")</x:f>
        <x:v>n.a.</x:v>
      </x:c>
      <x:c r="G11" s="66" t="str"/>
      <x:c r="H11" s="67" t="str">
        <x:v>Protected</x:v>
      </x:c>
    </x:row>
    <x:row r="12">
      <x:c r="A12" s="39" t="str">
        <x:v>CAP-07</x:v>
      </x:c>
      <x:c r="B12" s="39" t="str">
        <x:v>Opening working capital</x:v>
      </x:c>
      <x:c r="C12" s="111" t="str">
        <x:f>IF(AND(ISNUMBER('Your Inputs'!B15),'Your Inputs'!B15&gt;=0),'Your Inputs'!B15,"n.a.")</x:f>
        <x:v>n.a.</x:v>
      </x:c>
      <x:c r="D12" s="77"/>
      <x:c r="E12" s="78"/>
      <x:c r="F12" s="111" t="str">
        <x:f>IF(AND(COUNT(C12:D12)=2,D12&gt;=0),C12-D12,"n.a.")</x:f>
        <x:v>n.a.</x:v>
      </x:c>
      <x:c r="G12" s="68" t="str"/>
      <x:c r="H12" s="69" t="str">
        <x:v>Protected</x:v>
      </x:c>
    </x:row>
  </x:sheetData>
  <x:mergeCells>
    <x:mergeCell ref="A1:H1"/>
    <x:mergeCell ref="A2:H3"/>
  </x:mergeCells>
  <x:dataValidations count="1">
    <x:dataValidation type="list" sqref="H6:H12">
      <x:formula1>"Estimate,Quoted,Committed,Paid,Protected,Open"</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40" hidden="0" customWidth="1"/>
    <x:col min="2" max="2" width="22" hidden="0" customWidth="1"/>
    <x:col min="3" max="3" width="22" hidden="0" customWidth="1"/>
    <x:col min="4" max="4" width="58" hidden="0" customWidth="1"/>
    <x:col min="5" max="5" width="20" hidden="0" customWidth="1"/>
    <x:col min="6" max="6" width="20" hidden="0" customWidth="1"/>
    <x:col min="7" max="7" width="20" hidden="0" customWidth="1"/>
    <x:col min="8" max="8" width="20" hidden="0" customWidth="1"/>
  </x:cols>
  <x:sheetData>
    <x:row r="1" ht="34" customHeight="1">
      <x:c r="A1" s="3" t="str">
        <x:v>Startup Decision Summary</x:v>
      </x:c>
      <x:c r="B1" s="3"/>
      <x:c r="C1" s="3"/>
      <x:c r="D1" s="3"/>
      <x:c r="E1" s="3"/>
      <x:c r="F1" s="3"/>
      <x:c r="G1" s="3"/>
      <x:c r="H1" s="3"/>
    </x:row>
    <x:row r="2" ht="28" customHeight="1">
      <x:c r="A2" s="7" t="str">
        <x:v>Read total project need, remaining contingency, pending exposure, opening working capital, funding gap, and household reserve separately.</x:v>
      </x:c>
      <x:c r="B2" s="7"/>
      <x:c r="C2" s="7"/>
      <x:c r="D2" s="7"/>
      <x:c r="E2" s="7"/>
      <x:c r="F2" s="7"/>
      <x:c r="G2" s="7"/>
      <x:c r="H2" s="7"/>
    </x:row>
    <x:row r="3" ht="28" customHeight="1">
      <x:c r="A3" s="7"/>
      <x:c r="B3" s="7"/>
      <x:c r="C3" s="7"/>
      <x:c r="D3" s="7"/>
      <x:c r="E3" s="7"/>
      <x:c r="F3" s="7"/>
      <x:c r="G3" s="7"/>
      <x:c r="H3" s="7"/>
    </x:row>
    <x:row r="5" ht="28" customHeight="1">
      <x:c r="A5" s="30" t="str">
        <x:v>Result</x:v>
      </x:c>
      <x:c r="B5" s="31" t="str">
        <x:v>Calculated value</x:v>
      </x:c>
      <x:c r="C5" s="31" t="str">
        <x:v>Unit</x:v>
      </x:c>
      <x:c r="D5" s="32" t="str">
        <x:v>How to read it</x:v>
      </x:c>
    </x:row>
    <x:row r="6">
      <x:c r="A6" s="36" t="str">
        <x:v>Five-budget base project</x:v>
      </x:c>
      <x:c r="B6" s="176" t="str">
        <x:f>IF(AND(COUNT('Your Inputs'!B6:B10)=5,MIN('Your Inputs'!B6:B10)&gt;=0),SUM('Your Inputs'!B6:B10),"n.a.")</x:f>
        <x:v>n.a.</x:v>
      </x:c>
      <x:c r="C6" s="177" t="str">
        <x:v>Currency</x:v>
      </x:c>
      <x:c r="D6" s="177" t="str">
        <x:v>Site, professional, construction, equipment/technology, and preopening budget</x:v>
      </x:c>
    </x:row>
    <x:row r="7">
      <x:c r="A7" s="39" t="str">
        <x:v>Base project plus approved changes</x:v>
      </x:c>
      <x:c r="B7" s="178" t="str">
        <x:f>IF(AND(ISNUMBER(B6),ISNUMBER('Your Inputs'!B12),'Your Inputs'!B12&gt;=0),B6+'Your Inputs'!B12,"n.a.")</x:f>
        <x:v>n.a.</x:v>
      </x:c>
      <x:c r="C7" s="179" t="str">
        <x:v>Currency</x:v>
      </x:c>
      <x:c r="D7" s="179" t="str">
        <x:v>Entered base plus approved change cost</x:v>
      </x:c>
    </x:row>
    <x:row r="8" ht="30" customHeight="1">
      <x:c r="A8" s="39" t="str">
        <x:v>Construction contingency remaining</x:v>
      </x:c>
      <x:c r="B8" s="178" t="str">
        <x:f>IF(AND(COUNT('Your Inputs'!B11:B12)=2,MIN('Your Inputs'!B11:B12)&gt;=0),MAX(0,'Your Inputs'!B11-'Your Inputs'!B12),"n.a.")</x:f>
        <x:v>n.a.</x:v>
      </x:c>
      <x:c r="C8" s="179" t="str">
        <x:v>Currency</x:v>
      </x:c>
      <x:c r="D8" s="179" t="str">
        <x:v>Original contingency less approved changes, with zero remaining once consumed</x:v>
      </x:c>
    </x:row>
    <x:row r="9">
      <x:c r="A9" s="39" t="str">
        <x:v>Pending change exposure</x:v>
      </x:c>
      <x:c r="B9" s="178" t="str">
        <x:f>IF(AND(ISNUMBER('Your Inputs'!B13),'Your Inputs'!B13&gt;=0),'Your Inputs'!B13,"n.a.")</x:f>
        <x:v>n.a.</x:v>
      </x:c>
      <x:c r="C9" s="179" t="str">
        <x:v>Currency</x:v>
      </x:c>
      <x:c r="D9" s="179" t="str">
        <x:v>Draft or pending cost kept visible outside approved uses</x:v>
      </x:c>
    </x:row>
    <x:row r="10">
      <x:c r="A10" s="39" t="str">
        <x:v>Protected opening working capital</x:v>
      </x:c>
      <x:c r="B10" s="178" t="str">
        <x:f>IF(AND(ISNUMBER('Your Inputs'!B15),'Your Inputs'!B15&gt;=0),'Your Inputs'!B15,"n.a.")</x:f>
        <x:v>n.a.</x:v>
      </x:c>
      <x:c r="C10" s="179" t="str">
        <x:v>Currency</x:v>
      </x:c>
      <x:c r="D10" s="179" t="str">
        <x:v>Entered requirement kept separate from project uses</x:v>
      </x:c>
    </x:row>
    <x:row r="11" ht="30" customHeight="1">
      <x:c r="A11" s="39" t="str">
        <x:v>Project and reserve need before pending exposure</x:v>
      </x:c>
      <x:c r="B11" s="178" t="str">
        <x:f>IF(AND(COUNT(B6,B10)=2,COUNT('Your Inputs'!B11:B12)=2,MIN('Your Inputs'!B11:B12)&gt;=0),B6+MAX('Your Inputs'!B11,'Your Inputs'!B12)+B10,"n.a.")</x:f>
        <x:v>n.a.</x:v>
      </x:c>
      <x:c r="C11" s="179" t="str">
        <x:v>Currency</x:v>
      </x:c>
      <x:c r="D11" s="179" t="str">
        <x:v>Base plus the greater of contingency or approved changes, plus opening working capital</x:v>
      </x:c>
    </x:row>
    <x:row r="12">
      <x:c r="A12" s="39" t="str">
        <x:v>Funding remaining before pending exposure</x:v>
      </x:c>
      <x:c r="B12" s="178" t="str">
        <x:f>IF(AND(ISNUMBER(B11),ISNUMBER('Your Inputs'!B14),'Your Inputs'!B14&gt;=0),'Your Inputs'!B14-B11,"n.a.")</x:f>
        <x:v>n.a.</x:v>
      </x:c>
      <x:c r="C12" s="179" t="str">
        <x:v>Currency</x:v>
      </x:c>
      <x:c r="D12" s="179" t="str">
        <x:v>Committed funding less project and reserve need</x:v>
      </x:c>
    </x:row>
    <x:row r="13" ht="30" customHeight="1">
      <x:c r="A13" s="39" t="str">
        <x:v>Funding remaining after pending exposure</x:v>
      </x:c>
      <x:c r="B13" s="178" t="str">
        <x:f>IF(AND(COUNT(B6,B9:B10)=3,COUNT('Your Inputs'!B11:B12,'Your Inputs'!B14)=3,MIN('Your Inputs'!B11:B12,'Your Inputs'!B14)&gt;=0),'Your Inputs'!B14-B6-MAX('Your Inputs'!B11,'Your Inputs'!B12+B9)-B10,"n.a.")</x:f>
        <x:v>n.a.</x:v>
      </x:c>
      <x:c r="C13" s="179" t="str">
        <x:v>Currency</x:v>
      </x:c>
      <x:c r="D13" s="179" t="str">
        <x:v>Funding less base, contingency or total change exposure, and opening working capital</x:v>
      </x:c>
    </x:row>
    <x:row r="14">
      <x:c r="A14" s="39" t="str">
        <x:v>Household reserve difference</x:v>
      </x:c>
      <x:c r="B14" s="180" t="str">
        <x:f>IF(AND(COUNT('Your Inputs'!B16:B17)=2,MIN('Your Inputs'!B16:B17)&gt;=0),'Your Inputs'!B17-'Your Inputs'!B16,"n.a.")</x:f>
        <x:v>n.a.</x:v>
      </x:c>
      <x:c r="C14" s="179" t="str">
        <x:v>Currency</x:v>
      </x:c>
      <x:c r="D14" s="179" t="str">
        <x:v>Protected household reserve less required household reserve</x:v>
      </x:c>
    </x:row>
    <x:row r="15">
      <x:c r="B15" s="181"/>
      <x:c r="C15" s="181"/>
      <x:c r="D15" s="181"/>
    </x:row>
    <x:row r="16">
      <x:c r="B16" s="181"/>
      <x:c r="C16" s="181"/>
      <x:c r="D16" s="181"/>
    </x:row>
    <x:row r="17" ht="24" customHeight="1">
      <x:c r="A17" s="17" t="str">
        <x:v>How to read this result</x:v>
      </x:c>
      <x:c r="B17" s="182"/>
      <x:c r="C17" s="182"/>
      <x:c r="D17" s="182"/>
      <x:c r="E17" s="17"/>
      <x:c r="F17" s="17"/>
      <x:c r="G17" s="17"/>
      <x:c r="H17" s="17"/>
    </x:row>
    <x:row r="18">
      <x:c r="A18" s="81" t="str">
        <x:v>A positive funding remainder is not permission to proceed. It must survive pending changes, site and lease review, comparable bid scope, opening dependencies, team and payer readiness, practice working capital, and household reserve. Construction contingency is not savings until the relevant project risk is retired, and it is never the same as opening cash.</x:v>
      </x:c>
      <x:c r="B18" s="183"/>
      <x:c r="C18" s="183"/>
      <x:c r="D18" s="183"/>
      <x:c r="E18" s="81"/>
      <x:c r="F18" s="81"/>
      <x:c r="G18" s="81"/>
      <x:c r="H18" s="81"/>
    </x:row>
    <x:row r="19">
      <x:c r="A19" s="81"/>
      <x:c r="B19" s="183"/>
      <x:c r="C19" s="183"/>
      <x:c r="D19" s="183"/>
      <x:c r="E19" s="81"/>
      <x:c r="F19" s="81"/>
      <x:c r="G19" s="81"/>
      <x:c r="H19" s="81"/>
    </x:row>
    <x:row r="20">
      <x:c r="A20" s="81"/>
      <x:c r="B20" s="183"/>
      <x:c r="C20" s="183"/>
      <x:c r="D20" s="183"/>
      <x:c r="E20" s="81"/>
      <x:c r="F20" s="81"/>
      <x:c r="G20" s="81"/>
      <x:c r="H20" s="81"/>
    </x:row>
    <x:row r="21">
      <x:c r="A21" s="81"/>
      <x:c r="B21" s="183"/>
      <x:c r="C21" s="183"/>
      <x:c r="D21" s="183"/>
      <x:c r="E21" s="81"/>
      <x:c r="F21" s="81"/>
      <x:c r="G21" s="81"/>
      <x:c r="H21" s="81"/>
    </x:row>
    <x:row r="22">
      <x:c r="A22" s="81"/>
      <x:c r="B22" s="183"/>
      <x:c r="C22" s="183"/>
      <x:c r="D22" s="183"/>
      <x:c r="E22" s="81"/>
      <x:c r="F22" s="81"/>
      <x:c r="G22" s="81"/>
      <x:c r="H22" s="81"/>
    </x:row>
    <x:row r="23">
      <x:c r="B23" s="181"/>
      <x:c r="C23" s="181"/>
      <x:c r="D23" s="181"/>
    </x:row>
    <x:row r="24">
      <x:c r="B24" s="181"/>
      <x:c r="C24" s="181"/>
      <x:c r="D24" s="181"/>
    </x:row>
    <x:row r="25">
      <x:c r="B25" s="181"/>
      <x:c r="C25" s="181"/>
      <x:c r="D25" s="181"/>
    </x:row>
    <x:row r="26">
      <x:c r="B26" s="181"/>
      <x:c r="C26" s="181"/>
      <x:c r="D26" s="181"/>
    </x:row>
    <x:row r="27">
      <x:c r="B27" s="181"/>
      <x:c r="C27" s="181"/>
      <x:c r="D27" s="181"/>
    </x:row>
    <x:row r="28">
      <x:c r="B28" s="181"/>
      <x:c r="C28" s="181"/>
      <x:c r="D28" s="181"/>
    </x:row>
    <x:row r="29">
      <x:c r="B29" s="181"/>
      <x:c r="C29" s="181"/>
      <x:c r="D29" s="181"/>
    </x:row>
    <x:row r="30">
      <x:c r="B30" s="181"/>
      <x:c r="C30" s="181"/>
      <x:c r="D30" s="181"/>
    </x:row>
    <x:row r="31">
      <x:c r="B31" s="181"/>
      <x:c r="C31" s="181"/>
      <x:c r="D31" s="181"/>
    </x:row>
    <x:row r="32">
      <x:c r="B32" s="181"/>
      <x:c r="C32" s="181"/>
      <x:c r="D32" s="181"/>
    </x:row>
    <x:row r="33">
      <x:c r="B33" s="181"/>
      <x:c r="C33" s="181"/>
      <x:c r="D33" s="181"/>
    </x:row>
  </x:sheetData>
  <x:mergeCells>
    <x:mergeCell ref="A1:H1"/>
    <x:mergeCell ref="A2:H3"/>
    <x:mergeCell ref="A17:H17"/>
    <x:mergeCell ref="A18:H22"/>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0" hidden="0" customWidth="1"/>
    <x:col min="2" max="2" width="26" hidden="0" customWidth="1"/>
    <x:col min="3" max="3" width="22" hidden="0" customWidth="1"/>
    <x:col min="4" max="4" width="22" hidden="0" customWidth="1"/>
    <x:col min="5" max="5" width="24" hidden="0" customWidth="1"/>
    <x:col min="6" max="6" width="35" hidden="0" customWidth="1"/>
    <x:col min="7" max="7" width="35" hidden="0" customWidth="1"/>
    <x:col min="8" max="8" width="34" hidden="0" customWidth="1"/>
    <x:col min="9" max="9" width="30" hidden="0" customWidth="1"/>
    <x:col min="10" max="10" width="30" hidden="0" customWidth="1"/>
  </x:cols>
  <x:sheetData>
    <x:row r="1" ht="34" customHeight="1">
      <x:c r="A1" s="3" t="str">
        <x:v>Comparable bid review</x:v>
      </x:c>
      <x:c r="B1" s="3"/>
      <x:c r="C1" s="3"/>
      <x:c r="D1" s="3"/>
      <x:c r="E1" s="3"/>
      <x:c r="F1" s="3"/>
      <x:c r="G1" s="3"/>
      <x:c r="H1" s="3"/>
    </x:row>
    <x:row r="2" ht="28" customHeight="1">
      <x:c r="A2" s="7" t="str">
        <x:v>Compare the same issued scope. Expose allowances, exclusions, owner-direct work, schedule, insurance, change rules, and unresolved systems before comparing price.</x:v>
      </x:c>
      <x:c r="B2" s="7"/>
      <x:c r="C2" s="7"/>
      <x:c r="D2" s="7"/>
      <x:c r="E2" s="7"/>
      <x:c r="F2" s="7"/>
      <x:c r="G2" s="7"/>
      <x:c r="H2" s="7"/>
    </x:row>
    <x:row r="3" ht="28" customHeight="1">
      <x:c r="A3" s="7"/>
      <x:c r="B3" s="7"/>
      <x:c r="C3" s="7"/>
      <x:c r="D3" s="7"/>
      <x:c r="E3" s="7"/>
      <x:c r="F3" s="7"/>
      <x:c r="G3" s="7"/>
      <x:c r="H3" s="7"/>
    </x:row>
    <x:row r="5" ht="42" customHeight="1">
      <x:c r="A5" s="30" t="str">
        <x:v>Bid ID</x:v>
      </x:c>
      <x:c r="B5" s="31" t="str">
        <x:v>Contractor code</x:v>
      </x:c>
      <x:c r="C5" s="31" t="str">
        <x:v>Base bid</x:v>
      </x:c>
      <x:c r="D5" s="31" t="str">
        <x:v>Allowances</x:v>
      </x:c>
      <x:c r="E5" s="31" t="str">
        <x:v>Known owner-direct cost</x:v>
      </x:c>
      <x:c r="F5" s="31" t="str">
        <x:v>Major exclusions / qualifications</x:v>
      </x:c>
      <x:c r="G5" s="31" t="str">
        <x:v>Schedule and change terms</x:v>
      </x:c>
      <x:c r="H5" s="32" t="str">
        <x:v>Document / open question</x:v>
      </x:c>
      <x:c r="I5" s="127" t="str">
        <x:v>Known comparable amount</x:v>
      </x:c>
      <x:c r="J5" s="127" t="str">
        <x:v>Scope status</x:v>
      </x:c>
    </x:row>
    <x:row r="6">
      <x:c r="A6" s="36" t="str">
        <x:v>BID-01</x:v>
      </x:c>
      <x:c r="B6" s="64" t="str">
        <x:v>Contractor A</x:v>
      </x:c>
      <x:c r="C6" s="141"/>
      <x:c r="D6" s="141"/>
      <x:c r="E6" s="141"/>
      <x:c r="F6" s="82" t="str"/>
      <x:c r="G6" s="82" t="str"/>
      <x:c r="H6" s="65" t="str"/>
      <x:c r="I6" t="str">
        <x:f>IF(AND(COUNT(C6:E6)=3,MIN(C6:E6)&gt;=0),SUM(C6:E6),"n.a.")</x:f>
        <x:v>n.a.</x:v>
      </x:c>
      <x:c r="J6" t="str">
        <x:f>IF(AND(B6&lt;&gt;"",F6&lt;&gt;"",G6&lt;&gt;"",H6&lt;&gt;""),"Review common scope","Missing scope / exclusions")</x:f>
        <x:v>Missing scope / exclusions</x:v>
      </x:c>
    </x:row>
    <x:row r="7">
      <x:c r="A7" s="39" t="str">
        <x:v>BID-02</x:v>
      </x:c>
      <x:c r="B7" s="66" t="str">
        <x:v>Contractor B</x:v>
      </x:c>
      <x:c r="C7" s="142"/>
      <x:c r="D7" s="142"/>
      <x:c r="E7" s="142"/>
      <x:c r="F7" s="50" t="str"/>
      <x:c r="G7" s="50" t="str"/>
      <x:c r="H7" s="67" t="str"/>
      <x:c r="I7" t="str">
        <x:f>IF(AND(COUNT(C7:E7)=3,MIN(C7:E7)&gt;=0),SUM(C7:E7),"n.a.")</x:f>
        <x:v>n.a.</x:v>
      </x:c>
      <x:c r="J7" t="str">
        <x:f>IF(AND(B7&lt;&gt;"",F7&lt;&gt;"",G7&lt;&gt;"",H7&lt;&gt;""),"Review common scope","Missing scope / exclusions")</x:f>
        <x:v>Missing scope / exclusions</x:v>
      </x:c>
    </x:row>
    <x:row r="8">
      <x:c r="A8" s="39" t="str">
        <x:v>BID-03</x:v>
      </x:c>
      <x:c r="B8" s="68" t="str">
        <x:v>Contractor C</x:v>
      </x:c>
      <x:c r="C8" s="143"/>
      <x:c r="D8" s="143"/>
      <x:c r="E8" s="143"/>
      <x:c r="F8" s="83" t="str"/>
      <x:c r="G8" s="83" t="str"/>
      <x:c r="H8" s="69" t="str"/>
      <x:c r="I8" t="str">
        <x:f>IF(AND(COUNT(C8:E8)=3,MIN(C8:E8)&gt;=0),SUM(C8:E8),"n.a.")</x:f>
        <x:v>n.a.</x:v>
      </x:c>
      <x:c r="J8" t="str">
        <x:f>IF(AND(B8&lt;&gt;"",F8&lt;&gt;"",G8&lt;&gt;"",H8&lt;&gt;""),"Review common scope","Missing scope / exclusions")</x:f>
        <x:v>Missing scope / exclusions</x:v>
      </x:c>
    </x:row>
    <x:row r="11" ht="24" customHeight="1">
      <x:c r="A11" s="17" t="str">
        <x:v>Comparable total</x:v>
      </x:c>
      <x:c r="B11" s="17"/>
      <x:c r="C11" s="17"/>
      <x:c r="D11" s="17"/>
      <x:c r="E11" s="17"/>
      <x:c r="F11" s="17"/>
      <x:c r="G11" s="17"/>
      <x:c r="H11" s="17"/>
    </x:row>
    <x:row r="12" ht="28" customHeight="1">
      <x:c r="A12" s="30" t="str">
        <x:v>Bid ID</x:v>
      </x:c>
      <x:c r="B12" s="31" t="str">
        <x:v>Base bid</x:v>
      </x:c>
      <x:c r="C12" s="31" t="str">
        <x:v>Allowances</x:v>
      </x:c>
      <x:c r="D12" s="31" t="str">
        <x:v>Known owner-direct</x:v>
      </x:c>
      <x:c r="E12" s="31" t="str">
        <x:v>Comparable entered total</x:v>
      </x:c>
      <x:c r="F12" s="32" t="str">
        <x:v>Important limit</x:v>
      </x:c>
    </x:row>
    <x:row r="13">
      <x:c r="A13" s="36" t="str">
        <x:v>BID-01</x:v>
      </x:c>
      <x:c r="B13" s="95" t="str">
        <x:f>IF(AND(ISNUMBER(C6),C6&gt;=0),C6,"n.a.")</x:f>
        <x:v>n.a.</x:v>
      </x:c>
      <x:c r="C13" s="96" t="str">
        <x:f>IF(AND(ISNUMBER(D6),D6&gt;=0),D6,"n.a.")</x:f>
        <x:v>n.a.</x:v>
      </x:c>
      <x:c r="D13" s="96" t="str">
        <x:f>IF(AND(ISNUMBER(E6),E6&gt;=0),E6,"n.a.")</x:f>
        <x:v>n.a.</x:v>
      </x:c>
      <x:c r="E13" s="97" t="str">
        <x:f>I6</x:f>
        <x:v>n.a.</x:v>
      </x:c>
      <x:c r="F13" s="36" t="str">
        <x:v>Does not price every exclusion or unknown</x:v>
      </x:c>
    </x:row>
    <x:row r="14">
      <x:c r="A14" s="39" t="str">
        <x:v>BID-02</x:v>
      </x:c>
      <x:c r="B14" s="98" t="str">
        <x:f>IF(AND(ISNUMBER(C7),C7&gt;=0),C7,"n.a.")</x:f>
        <x:v>n.a.</x:v>
      </x:c>
      <x:c r="C14" s="99" t="str">
        <x:f>IF(AND(ISNUMBER(D7),D7&gt;=0),D7,"n.a.")</x:f>
        <x:v>n.a.</x:v>
      </x:c>
      <x:c r="D14" s="99" t="str">
        <x:f>IF(AND(ISNUMBER(E7),E7&gt;=0),E7,"n.a.")</x:f>
        <x:v>n.a.</x:v>
      </x:c>
      <x:c r="E14" s="100" t="str">
        <x:f>I7</x:f>
        <x:v>n.a.</x:v>
      </x:c>
      <x:c r="F14" s="39" t="str">
        <x:v>Does not price every exclusion or unknown</x:v>
      </x:c>
    </x:row>
    <x:row r="15">
      <x:c r="A15" s="39" t="str">
        <x:v>BID-03</x:v>
      </x:c>
      <x:c r="B15" s="101" t="str">
        <x:f>IF(AND(ISNUMBER(C8),C8&gt;=0),C8,"n.a.")</x:f>
        <x:v>n.a.</x:v>
      </x:c>
      <x:c r="C15" s="102" t="str">
        <x:f>IF(AND(ISNUMBER(D8),D8&gt;=0),D8,"n.a.")</x:f>
        <x:v>n.a.</x:v>
      </x:c>
      <x:c r="D15" s="102" t="str">
        <x:f>IF(AND(ISNUMBER(E8),E8&gt;=0),E8,"n.a.")</x:f>
        <x:v>n.a.</x:v>
      </x:c>
      <x:c r="E15" s="103" t="str">
        <x:f>I8</x:f>
        <x:v>n.a.</x:v>
      </x:c>
      <x:c r="F15" s="39" t="str">
        <x:v>Does not price every exclusion or unknown</x:v>
      </x:c>
    </x:row>
  </x:sheetData>
  <x:mergeCells>
    <x:mergeCell ref="A1:H1"/>
    <x:mergeCell ref="A2:H3"/>
    <x:mergeCell ref="A11:H11"/>
  </x:mergeCells>
  <x:dataValidations count="1">
    <x:dataValidation type="decimal" operator="between" sqref="C6:E8">
      <x:formula1>0</x:formula1>
      <x:formula2>1000000000000</x:formula2>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25" hidden="0" customWidth="1"/>
    <x:col min="3" max="3" width="18" hidden="0" customWidth="1"/>
    <x:col min="4" max="4" width="24" hidden="0" customWidth="1"/>
    <x:col min="5" max="5" width="24" hidden="0" customWidth="1"/>
    <x:col min="6" max="6" width="20" hidden="0" customWidth="1"/>
    <x:col min="7" max="7" width="20" hidden="0" customWidth="1"/>
    <x:col min="8" max="8" width="34" hidden="0" customWidth="1"/>
    <x:col min="9" max="9" width="25" hidden="0" customWidth="1"/>
    <x:col min="10" max="10" width="25" hidden="0" customWidth="1"/>
  </x:cols>
  <x:sheetData>
    <x:row r="1" ht="34" customHeight="1">
      <x:c r="A1" s="3" t="str">
        <x:v>Change-control ledger</x:v>
      </x:c>
      <x:c r="B1" s="3"/>
      <x:c r="C1" s="3"/>
      <x:c r="D1" s="3"/>
      <x:c r="E1" s="3"/>
      <x:c r="F1" s="3"/>
      <x:c r="G1" s="3"/>
      <x:c r="H1" s="3"/>
    </x:row>
    <x:row r="2" ht="28" customHeight="1">
      <x:c r="A2" s="7" t="str">
        <x:v>No verbal change disappears. Record scope, reason, direct and downstream cost, schedule effect, approval, funding source, and remaining contingency.</x:v>
      </x:c>
      <x:c r="B2" s="7"/>
      <x:c r="C2" s="7"/>
      <x:c r="D2" s="7"/>
      <x:c r="E2" s="7"/>
      <x:c r="F2" s="7"/>
      <x:c r="G2" s="7"/>
      <x:c r="H2" s="7"/>
    </x:row>
    <x:row r="3" ht="28" customHeight="1">
      <x:c r="A3" s="7"/>
      <x:c r="B3" s="7"/>
      <x:c r="C3" s="7"/>
      <x:c r="D3" s="7"/>
      <x:c r="E3" s="7"/>
      <x:c r="F3" s="7"/>
      <x:c r="G3" s="7"/>
      <x:c r="H3" s="7"/>
    </x:row>
    <x:row r="4">
      <x:c r="A4" t="str">
        <x:v>Ledger reviewed?</x:v>
      </x:c>
      <x:c r="B4" s="113" t="str">
        <x:v>Not reviewed</x:v>
      </x:c>
    </x:row>
    <x:row r="5" ht="42" customHeight="1">
      <x:c r="A5" s="123" t="str">
        <x:v>Change ID</x:v>
      </x:c>
      <x:c r="B5" s="124" t="str">
        <x:v>Change / reason</x:v>
      </x:c>
      <x:c r="C5" s="124" t="str">
        <x:v>Status</x:v>
      </x:c>
      <x:c r="D5" s="124" t="str">
        <x:v>Direct cost</x:v>
      </x:c>
      <x:c r="E5" s="124" t="str">
        <x:v>Downstream cost</x:v>
      </x:c>
      <x:c r="F5" s="124" t="str">
        <x:v>Schedule days</x:v>
      </x:c>
      <x:c r="G5" s="124" t="str">
        <x:v>Approval / date</x:v>
      </x:c>
      <x:c r="H5" s="125" t="str">
        <x:v>Funding source / document</x:v>
      </x:c>
      <x:c r="I5" s="127" t="str">
        <x:v>Record check</x:v>
      </x:c>
      <x:c r="J5" s="127" t="str">
        <x:v>Included exposure</x:v>
      </x:c>
    </x:row>
    <x:row r="6">
      <x:c r="A6" s="36"/>
      <x:c r="B6" s="64"/>
      <x:c r="C6" s="148"/>
      <x:c r="D6" s="141"/>
      <x:c r="E6" s="141"/>
      <x:c r="F6" s="141"/>
      <x:c r="G6" s="82"/>
      <x:c r="H6" s="65"/>
      <x:c r="I6" t="str">
        <x:f>IF(COUNTA(A6:H6)=0,"",IF(C6="Rejected","Excluded",IF(AND(A6&lt;&gt;"",B6&lt;&gt;"",OR(C6="Draft",C6="Pending",C6="Approved",C6="Closed"),COUNT(D6:E6)=2,MIN(D6:E6)&gt;=0),"Ready","Missing / invalid")))</x:f>
      </x:c>
      <x:c r="J6" t="n">
        <x:f>IF(I6="Ready",SUM(D6:E6),0)</x:f>
        <x:v>0</x:v>
      </x:c>
    </x:row>
    <x:row r="7">
      <x:c r="A7" s="39"/>
      <x:c r="B7" s="66"/>
      <x:c r="C7" s="149"/>
      <x:c r="D7" s="142"/>
      <x:c r="E7" s="142"/>
      <x:c r="F7" s="142"/>
      <x:c r="G7" s="50"/>
      <x:c r="H7" s="67"/>
      <x:c r="I7" t="str">
        <x:f>IF(COUNTA(A7:H7)=0,"",IF(C7="Rejected","Excluded",IF(AND(A7&lt;&gt;"",B7&lt;&gt;"",OR(C7="Draft",C7="Pending",C7="Approved",C7="Closed"),COUNT(D7:E7)=2,MIN(D7:E7)&gt;=0),"Ready","Missing / invalid")))</x:f>
      </x:c>
      <x:c r="J7" t="n">
        <x:f>IF(I7="Ready",SUM(D7:E7),0)</x:f>
        <x:v>0</x:v>
      </x:c>
    </x:row>
    <x:row r="8">
      <x:c r="A8" s="39"/>
      <x:c r="B8" s="66"/>
      <x:c r="C8" s="149"/>
      <x:c r="D8" s="142"/>
      <x:c r="E8" s="142"/>
      <x:c r="F8" s="142"/>
      <x:c r="G8" s="50"/>
      <x:c r="H8" s="67"/>
      <x:c r="I8" t="str">
        <x:f>IF(COUNTA(A8:H8)=0,"",IF(C8="Rejected","Excluded",IF(AND(A8&lt;&gt;"",B8&lt;&gt;"",OR(C8="Draft",C8="Pending",C8="Approved",C8="Closed"),COUNT(D8:E8)=2,MIN(D8:E8)&gt;=0),"Ready","Missing / invalid")))</x:f>
      </x:c>
      <x:c r="J8" t="n">
        <x:f>IF(I8="Ready",SUM(D8:E8),0)</x:f>
        <x:v>0</x:v>
      </x:c>
    </x:row>
    <x:row r="9">
      <x:c r="A9" s="39"/>
      <x:c r="B9" s="66"/>
      <x:c r="C9" s="149"/>
      <x:c r="D9" s="142"/>
      <x:c r="E9" s="142"/>
      <x:c r="F9" s="142"/>
      <x:c r="G9" s="50"/>
      <x:c r="H9" s="67"/>
      <x:c r="I9" t="str">
        <x:f>IF(COUNTA(A9:H9)=0,"",IF(C9="Rejected","Excluded",IF(AND(A9&lt;&gt;"",B9&lt;&gt;"",OR(C9="Draft",C9="Pending",C9="Approved",C9="Closed"),COUNT(D9:E9)=2,MIN(D9:E9)&gt;=0),"Ready","Missing / invalid")))</x:f>
      </x:c>
      <x:c r="J9" t="n">
        <x:f>IF(I9="Ready",SUM(D9:E9),0)</x:f>
        <x:v>0</x:v>
      </x:c>
    </x:row>
    <x:row r="10">
      <x:c r="A10" s="39"/>
      <x:c r="B10" s="68"/>
      <x:c r="C10" s="150"/>
      <x:c r="D10" s="143"/>
      <x:c r="E10" s="143"/>
      <x:c r="F10" s="143"/>
      <x:c r="G10" s="83"/>
      <x:c r="H10" s="69"/>
      <x:c r="I10" t="str">
        <x:f>IF(COUNTA(A10:H10)=0,"",IF(C10="Rejected","Excluded",IF(AND(A10&lt;&gt;"",B10&lt;&gt;"",OR(C10="Draft",C10="Pending",C10="Approved",C10="Closed"),COUNT(D10:E10)=2,MIN(D10:E10)&gt;=0),"Ready","Missing / invalid")))</x:f>
      </x:c>
      <x:c r="J10" t="n">
        <x:f>IF(I10="Ready",SUM(D10:E10),0)</x:f>
        <x:v>0</x:v>
      </x:c>
    </x:row>
    <x:row r="11">
      <x:c r="C11" s="113"/>
      <x:c r="D11" s="144"/>
      <x:c r="E11" s="144"/>
      <x:c r="F11" s="144"/>
      <x:c r="I11" t="str">
        <x:f>IF(COUNTA(A11:H11)=0,"",IF(C11="Rejected","Excluded",IF(AND(A11&lt;&gt;"",B11&lt;&gt;"",OR(C11="Draft",C11="Pending",C11="Approved",C11="Closed"),COUNT(D11:E11)=2,MIN(D11:E11)&gt;=0),"Ready","Missing / invalid")))</x:f>
      </x:c>
      <x:c r="J11" t="n">
        <x:f>IF(I11="Ready",SUM(D11:E11),0)</x:f>
        <x:v>0</x:v>
      </x:c>
    </x:row>
    <x:row r="12">
      <x:c r="C12" s="113"/>
      <x:c r="D12" s="144"/>
      <x:c r="E12" s="144"/>
      <x:c r="F12" s="144"/>
      <x:c r="I12" t="str">
        <x:f>IF(COUNTA(A12:H12)=0,"",IF(C12="Rejected","Excluded",IF(AND(A12&lt;&gt;"",B12&lt;&gt;"",OR(C12="Draft",C12="Pending",C12="Approved",C12="Closed"),COUNT(D12:E12)=2,MIN(D12:E12)&gt;=0),"Ready","Missing / invalid")))</x:f>
      </x:c>
      <x:c r="J12" t="n">
        <x:f>IF(I12="Ready",SUM(D12:E12),0)</x:f>
        <x:v>0</x:v>
      </x:c>
    </x:row>
    <x:row r="13">
      <x:c r="C13" s="113"/>
      <x:c r="D13" s="144"/>
      <x:c r="E13" s="144"/>
      <x:c r="F13" s="144"/>
      <x:c r="I13" t="str">
        <x:f>IF(COUNTA(A13:H13)=0,"",IF(C13="Rejected","Excluded",IF(AND(A13&lt;&gt;"",B13&lt;&gt;"",OR(C13="Draft",C13="Pending",C13="Approved",C13="Closed"),COUNT(D13:E13)=2,MIN(D13:E13)&gt;=0),"Ready","Missing / invalid")))</x:f>
      </x:c>
      <x:c r="J13" t="n">
        <x:f>IF(I13="Ready",SUM(D13:E13),0)</x:f>
        <x:v>0</x:v>
      </x:c>
    </x:row>
    <x:row r="14">
      <x:c r="C14" s="113"/>
      <x:c r="D14" s="144"/>
      <x:c r="E14" s="144"/>
      <x:c r="F14" s="144"/>
      <x:c r="I14" t="str">
        <x:f>IF(COUNTA(A14:H14)=0,"",IF(C14="Rejected","Excluded",IF(AND(A14&lt;&gt;"",B14&lt;&gt;"",OR(C14="Draft",C14="Pending",C14="Approved",C14="Closed"),COUNT(D14:E14)=2,MIN(D14:E14)&gt;=0),"Ready","Missing / invalid")))</x:f>
      </x:c>
      <x:c r="J14" t="n">
        <x:f>IF(I14="Ready",SUM(D14:E14),0)</x:f>
        <x:v>0</x:v>
      </x:c>
    </x:row>
    <x:row r="15">
      <x:c r="C15" s="113"/>
      <x:c r="D15" s="144"/>
      <x:c r="E15" s="144"/>
      <x:c r="F15" s="144"/>
      <x:c r="I15" t="str">
        <x:f>IF(COUNTA(A15:H15)=0,"",IF(C15="Rejected","Excluded",IF(AND(A15&lt;&gt;"",B15&lt;&gt;"",OR(C15="Draft",C15="Pending",C15="Approved",C15="Closed"),COUNT(D15:E15)=2,MIN(D15:E15)&gt;=0),"Ready","Missing / invalid")))</x:f>
      </x:c>
      <x:c r="J15" t="n">
        <x:f>IF(I15="Ready",SUM(D15:E15),0)</x:f>
        <x:v>0</x:v>
      </x:c>
    </x:row>
    <x:row r="16">
      <x:c r="C16" s="113"/>
      <x:c r="D16" s="144"/>
      <x:c r="E16" s="144"/>
      <x:c r="F16" s="144"/>
      <x:c r="I16" t="str">
        <x:f>IF(COUNTA(A16:H16)=0,"",IF(C16="Rejected","Excluded",IF(AND(A16&lt;&gt;"",B16&lt;&gt;"",OR(C16="Draft",C16="Pending",C16="Approved",C16="Closed"),COUNT(D16:E16)=2,MIN(D16:E16)&gt;=0),"Ready","Missing / invalid")))</x:f>
      </x:c>
      <x:c r="J16" t="n">
        <x:f>IF(I16="Ready",SUM(D16:E16),0)</x:f>
        <x:v>0</x:v>
      </x:c>
    </x:row>
    <x:row r="17">
      <x:c r="C17" s="113"/>
      <x:c r="D17" s="144"/>
      <x:c r="E17" s="144"/>
      <x:c r="F17" s="144"/>
      <x:c r="I17" t="str">
        <x:f>IF(COUNTA(A17:H17)=0,"",IF(C17="Rejected","Excluded",IF(AND(A17&lt;&gt;"",B17&lt;&gt;"",OR(C17="Draft",C17="Pending",C17="Approved",C17="Closed"),COUNT(D17:E17)=2,MIN(D17:E17)&gt;=0),"Ready","Missing / invalid")))</x:f>
      </x:c>
      <x:c r="J17" t="n">
        <x:f>IF(I17="Ready",SUM(D17:E17),0)</x:f>
        <x:v>0</x:v>
      </x:c>
    </x:row>
    <x:row r="18">
      <x:c r="C18" s="113"/>
      <x:c r="D18" s="144"/>
      <x:c r="E18" s="144"/>
      <x:c r="F18" s="144"/>
      <x:c r="I18" t="str">
        <x:f>IF(COUNTA(A18:H18)=0,"",IF(C18="Rejected","Excluded",IF(AND(A18&lt;&gt;"",B18&lt;&gt;"",OR(C18="Draft",C18="Pending",C18="Approved",C18="Closed"),COUNT(D18:E18)=2,MIN(D18:E18)&gt;=0),"Ready","Missing / invalid")))</x:f>
      </x:c>
      <x:c r="J18" t="n">
        <x:f>IF(I18="Ready",SUM(D18:E18),0)</x:f>
        <x:v>0</x:v>
      </x:c>
    </x:row>
    <x:row r="19">
      <x:c r="C19" s="113"/>
      <x:c r="D19" s="144"/>
      <x:c r="E19" s="144"/>
      <x:c r="F19" s="144"/>
      <x:c r="I19" t="str">
        <x:f>IF(COUNTA(A19:H19)=0,"",IF(C19="Rejected","Excluded",IF(AND(A19&lt;&gt;"",B19&lt;&gt;"",OR(C19="Draft",C19="Pending",C19="Approved",C19="Closed"),COUNT(D19:E19)=2,MIN(D19:E19)&gt;=0),"Ready","Missing / invalid")))</x:f>
      </x:c>
      <x:c r="J19" t="n">
        <x:f>IF(I19="Ready",SUM(D19:E19),0)</x:f>
        <x:v>0</x:v>
      </x:c>
    </x:row>
    <x:row r="20">
      <x:c r="C20" s="113"/>
      <x:c r="D20" s="144"/>
      <x:c r="E20" s="144"/>
      <x:c r="F20" s="144"/>
      <x:c r="I20" t="str">
        <x:f>IF(COUNTA(A20:H20)=0,"",IF(C20="Rejected","Excluded",IF(AND(A20&lt;&gt;"",B20&lt;&gt;"",OR(C20="Draft",C20="Pending",C20="Approved",C20="Closed"),COUNT(D20:E20)=2,MIN(D20:E20)&gt;=0),"Ready","Missing / invalid")))</x:f>
      </x:c>
      <x:c r="J20" t="n">
        <x:f>IF(I20="Ready",SUM(D20:E20),0)</x:f>
        <x:v>0</x:v>
      </x:c>
    </x:row>
    <x:row r="21">
      <x:c r="C21" s="113"/>
      <x:c r="D21" s="144"/>
      <x:c r="E21" s="144"/>
      <x:c r="F21" s="144"/>
      <x:c r="I21" t="str">
        <x:f>IF(COUNTA(A21:H21)=0,"",IF(C21="Rejected","Excluded",IF(AND(A21&lt;&gt;"",B21&lt;&gt;"",OR(C21="Draft",C21="Pending",C21="Approved",C21="Closed"),COUNT(D21:E21)=2,MIN(D21:E21)&gt;=0),"Ready","Missing / invalid")))</x:f>
      </x:c>
      <x:c r="J21" t="n">
        <x:f>IF(I21="Ready",SUM(D21:E21),0)</x:f>
        <x:v>0</x:v>
      </x:c>
    </x:row>
    <x:row r="22">
      <x:c r="C22" s="113"/>
      <x:c r="D22" s="144"/>
      <x:c r="E22" s="144"/>
      <x:c r="F22" s="144"/>
      <x:c r="I22" t="str">
        <x:f>IF(COUNTA(A22:H22)=0,"",IF(C22="Rejected","Excluded",IF(AND(A22&lt;&gt;"",B22&lt;&gt;"",OR(C22="Draft",C22="Pending",C22="Approved",C22="Closed"),COUNT(D22:E22)=2,MIN(D22:E22)&gt;=0),"Ready","Missing / invalid")))</x:f>
      </x:c>
      <x:c r="J22" t="n">
        <x:f>IF(I22="Ready",SUM(D22:E22),0)</x:f>
        <x:v>0</x:v>
      </x:c>
    </x:row>
    <x:row r="23">
      <x:c r="C23" s="113"/>
      <x:c r="D23" s="144"/>
      <x:c r="E23" s="144"/>
      <x:c r="F23" s="144"/>
      <x:c r="I23" t="str">
        <x:f>IF(COUNTA(A23:H23)=0,"",IF(C23="Rejected","Excluded",IF(AND(A23&lt;&gt;"",B23&lt;&gt;"",OR(C23="Draft",C23="Pending",C23="Approved",C23="Closed"),COUNT(D23:E23)=2,MIN(D23:E23)&gt;=0),"Ready","Missing / invalid")))</x:f>
      </x:c>
      <x:c r="J23" t="n">
        <x:f>IF(I23="Ready",SUM(D23:E23),0)</x:f>
        <x:v>0</x:v>
      </x:c>
    </x:row>
    <x:row r="24">
      <x:c r="C24" s="113"/>
      <x:c r="D24" s="144"/>
      <x:c r="E24" s="144"/>
      <x:c r="F24" s="144"/>
      <x:c r="I24" t="str">
        <x:f>IF(COUNTA(A24:H24)=0,"",IF(C24="Rejected","Excluded",IF(AND(A24&lt;&gt;"",B24&lt;&gt;"",OR(C24="Draft",C24="Pending",C24="Approved",C24="Closed"),COUNT(D24:E24)=2,MIN(D24:E24)&gt;=0),"Ready","Missing / invalid")))</x:f>
      </x:c>
      <x:c r="J24" t="n">
        <x:f>IF(I24="Ready",SUM(D24:E24),0)</x:f>
        <x:v>0</x:v>
      </x:c>
    </x:row>
    <x:row r="25">
      <x:c r="C25" s="113"/>
      <x:c r="D25" s="144"/>
      <x:c r="E25" s="144"/>
      <x:c r="F25" s="144"/>
      <x:c r="I25" t="str">
        <x:f>IF(COUNTA(A25:H25)=0,"",IF(C25="Rejected","Excluded",IF(AND(A25&lt;&gt;"",B25&lt;&gt;"",OR(C25="Draft",C25="Pending",C25="Approved",C25="Closed"),COUNT(D25:E25)=2,MIN(D25:E25)&gt;=0),"Ready","Missing / invalid")))</x:f>
      </x:c>
      <x:c r="J25" t="n">
        <x:f>IF(I25="Ready",SUM(D25:E25),0)</x:f>
        <x:v>0</x:v>
      </x:c>
    </x:row>
    <x:row r="26">
      <x:c r="C26" s="113"/>
      <x:c r="D26" s="144"/>
      <x:c r="E26" s="144"/>
      <x:c r="F26" s="144"/>
      <x:c r="I26" t="str">
        <x:f>IF(COUNTA(A26:H26)=0,"",IF(C26="Rejected","Excluded",IF(AND(A26&lt;&gt;"",B26&lt;&gt;"",OR(C26="Draft",C26="Pending",C26="Approved",C26="Closed"),COUNT(D26:E26)=2,MIN(D26:E26)&gt;=0),"Ready","Missing / invalid")))</x:f>
      </x:c>
      <x:c r="J26" t="n">
        <x:f>IF(I26="Ready",SUM(D26:E26),0)</x:f>
        <x:v>0</x:v>
      </x:c>
    </x:row>
    <x:row r="27">
      <x:c r="C27" s="113"/>
      <x:c r="D27" s="144"/>
      <x:c r="E27" s="144"/>
      <x:c r="F27" s="144"/>
      <x:c r="I27" t="str">
        <x:f>IF(COUNTA(A27:H27)=0,"",IF(C27="Rejected","Excluded",IF(AND(A27&lt;&gt;"",B27&lt;&gt;"",OR(C27="Draft",C27="Pending",C27="Approved",C27="Closed"),COUNT(D27:E27)=2,MIN(D27:E27)&gt;=0),"Ready","Missing / invalid")))</x:f>
      </x:c>
      <x:c r="J27" t="n">
        <x:f>IF(I27="Ready",SUM(D27:E27),0)</x:f>
        <x:v>0</x:v>
      </x:c>
    </x:row>
    <x:row r="28">
      <x:c r="C28" s="113"/>
      <x:c r="D28" s="144"/>
      <x:c r="E28" s="144"/>
      <x:c r="F28" s="144"/>
      <x:c r="I28" t="str">
        <x:f>IF(COUNTA(A28:H28)=0,"",IF(C28="Rejected","Excluded",IF(AND(A28&lt;&gt;"",B28&lt;&gt;"",OR(C28="Draft",C28="Pending",C28="Approved",C28="Closed"),COUNT(D28:E28)=2,MIN(D28:E28)&gt;=0),"Ready","Missing / invalid")))</x:f>
      </x:c>
      <x:c r="J28" t="n">
        <x:f>IF(I28="Ready",SUM(D28:E28),0)</x:f>
        <x:v>0</x:v>
      </x:c>
    </x:row>
    <x:row r="29">
      <x:c r="C29" s="113"/>
      <x:c r="D29" s="144"/>
      <x:c r="E29" s="144"/>
      <x:c r="F29" s="144"/>
      <x:c r="I29" t="str">
        <x:f>IF(COUNTA(A29:H29)=0,"",IF(C29="Rejected","Excluded",IF(AND(A29&lt;&gt;"",B29&lt;&gt;"",OR(C29="Draft",C29="Pending",C29="Approved",C29="Closed"),COUNT(D29:E29)=2,MIN(D29:E29)&gt;=0),"Ready","Missing / invalid")))</x:f>
      </x:c>
      <x:c r="J29" t="n">
        <x:f>IF(I29="Ready",SUM(D29:E29),0)</x:f>
        <x:v>0</x:v>
      </x:c>
    </x:row>
    <x:row r="30">
      <x:c r="C30" s="113"/>
      <x:c r="D30" s="144"/>
      <x:c r="E30" s="144"/>
      <x:c r="F30" s="144"/>
      <x:c r="I30" t="str">
        <x:f>IF(COUNTA(A30:H30)=0,"",IF(C30="Rejected","Excluded",IF(AND(A30&lt;&gt;"",B30&lt;&gt;"",OR(C30="Draft",C30="Pending",C30="Approved",C30="Closed"),COUNT(D30:E30)=2,MIN(D30:E30)&gt;=0),"Ready","Missing / invalid")))</x:f>
      </x:c>
      <x:c r="J30" t="n">
        <x:f>IF(I30="Ready",SUM(D30:E30),0)</x:f>
        <x:v>0</x:v>
      </x:c>
    </x:row>
    <x:row r="31">
      <x:c r="C31" s="113"/>
      <x:c r="D31" s="144"/>
      <x:c r="E31" s="144"/>
      <x:c r="F31" s="144"/>
      <x:c r="I31" t="str">
        <x:f>IF(COUNTA(A31:H31)=0,"",IF(C31="Rejected","Excluded",IF(AND(A31&lt;&gt;"",B31&lt;&gt;"",OR(C31="Draft",C31="Pending",C31="Approved",C31="Closed"),COUNT(D31:E31)=2,MIN(D31:E31)&gt;=0),"Ready","Missing / invalid")))</x:f>
      </x:c>
      <x:c r="J31" t="n">
        <x:f>IF(I31="Ready",SUM(D31:E31),0)</x:f>
        <x:v>0</x:v>
      </x:c>
    </x:row>
    <x:row r="32">
      <x:c r="C32" s="113"/>
      <x:c r="D32" s="144"/>
      <x:c r="E32" s="144"/>
      <x:c r="F32" s="144"/>
      <x:c r="I32" t="str">
        <x:f>IF(COUNTA(A32:H32)=0,"",IF(C32="Rejected","Excluded",IF(AND(A32&lt;&gt;"",B32&lt;&gt;"",OR(C32="Draft",C32="Pending",C32="Approved",C32="Closed"),COUNT(D32:E32)=2,MIN(D32:E32)&gt;=0),"Ready","Missing / invalid")))</x:f>
      </x:c>
      <x:c r="J32" t="n">
        <x:f>IF(I32="Ready",SUM(D32:E32),0)</x:f>
        <x:v>0</x:v>
      </x:c>
    </x:row>
    <x:row r="33">
      <x:c r="C33" s="113"/>
      <x:c r="D33" s="144"/>
      <x:c r="E33" s="144"/>
      <x:c r="F33" s="144"/>
      <x:c r="I33" t="str">
        <x:f>IF(COUNTA(A33:H33)=0,"",IF(C33="Rejected","Excluded",IF(AND(A33&lt;&gt;"",B33&lt;&gt;"",OR(C33="Draft",C33="Pending",C33="Approved",C33="Closed"),COUNT(D33:E33)=2,MIN(D33:E33)&gt;=0),"Ready","Missing / invalid")))</x:f>
      </x:c>
      <x:c r="J33" t="n">
        <x:f>IF(I33="Ready",SUM(D33:E33),0)</x:f>
        <x:v>0</x:v>
      </x:c>
    </x:row>
    <x:row r="34">
      <x:c r="C34" s="113"/>
      <x:c r="D34" s="144"/>
      <x:c r="E34" s="144"/>
      <x:c r="F34" s="144"/>
      <x:c r="I34" t="str">
        <x:f>IF(COUNTA(A34:H34)=0,"",IF(C34="Rejected","Excluded",IF(AND(A34&lt;&gt;"",B34&lt;&gt;"",OR(C34="Draft",C34="Pending",C34="Approved",C34="Closed"),COUNT(D34:E34)=2,MIN(D34:E34)&gt;=0),"Ready","Missing / invalid")))</x:f>
      </x:c>
      <x:c r="J34" t="n">
        <x:f>IF(I34="Ready",SUM(D34:E34),0)</x:f>
        <x:v>0</x:v>
      </x:c>
    </x:row>
    <x:row r="35">
      <x:c r="C35" s="113"/>
      <x:c r="D35" s="144"/>
      <x:c r="E35" s="144"/>
      <x:c r="F35" s="144"/>
      <x:c r="I35" t="str">
        <x:f>IF(COUNTA(A35:H35)=0,"",IF(C35="Rejected","Excluded",IF(AND(A35&lt;&gt;"",B35&lt;&gt;"",OR(C35="Draft",C35="Pending",C35="Approved",C35="Closed"),COUNT(D35:E35)=2,MIN(D35:E35)&gt;=0),"Ready","Missing / invalid")))</x:f>
      </x:c>
      <x:c r="J35" t="n">
        <x:f>IF(I35="Ready",SUM(D35:E35),0)</x:f>
        <x:v>0</x:v>
      </x:c>
    </x:row>
    <x:row r="36">
      <x:c r="C36" s="113"/>
      <x:c r="D36" s="144"/>
      <x:c r="E36" s="144"/>
      <x:c r="F36" s="144"/>
      <x:c r="I36" t="str">
        <x:f>IF(COUNTA(A36:H36)=0,"",IF(C36="Rejected","Excluded",IF(AND(A36&lt;&gt;"",B36&lt;&gt;"",OR(C36="Draft",C36="Pending",C36="Approved",C36="Closed"),COUNT(D36:E36)=2,MIN(D36:E36)&gt;=0),"Ready","Missing / invalid")))</x:f>
      </x:c>
      <x:c r="J36" t="n">
        <x:f>IF(I36="Ready",SUM(D36:E36),0)</x:f>
        <x:v>0</x:v>
      </x:c>
    </x:row>
    <x:row r="37">
      <x:c r="C37" s="113"/>
      <x:c r="D37" s="144"/>
      <x:c r="E37" s="144"/>
      <x:c r="F37" s="144"/>
      <x:c r="I37" t="str">
        <x:f>IF(COUNTA(A37:H37)=0,"",IF(C37="Rejected","Excluded",IF(AND(A37&lt;&gt;"",B37&lt;&gt;"",OR(C37="Draft",C37="Pending",C37="Approved",C37="Closed"),COUNT(D37:E37)=2,MIN(D37:E37)&gt;=0),"Ready","Missing / invalid")))</x:f>
      </x:c>
      <x:c r="J37" t="n">
        <x:f>IF(I37="Ready",SUM(D37:E37),0)</x:f>
        <x:v>0</x:v>
      </x:c>
    </x:row>
    <x:row r="38">
      <x:c r="C38" s="113"/>
      <x:c r="D38" s="144"/>
      <x:c r="E38" s="144"/>
      <x:c r="F38" s="144"/>
      <x:c r="I38" t="str">
        <x:f>IF(COUNTA(A38:H38)=0,"",IF(C38="Rejected","Excluded",IF(AND(A38&lt;&gt;"",B38&lt;&gt;"",OR(C38="Draft",C38="Pending",C38="Approved",C38="Closed"),COUNT(D38:E38)=2,MIN(D38:E38)&gt;=0),"Ready","Missing / invalid")))</x:f>
      </x:c>
      <x:c r="J38" t="n">
        <x:f>IF(I38="Ready",SUM(D38:E38),0)</x:f>
        <x:v>0</x:v>
      </x:c>
    </x:row>
    <x:row r="39">
      <x:c r="C39" s="113"/>
      <x:c r="D39" s="144"/>
      <x:c r="E39" s="144"/>
      <x:c r="F39" s="144"/>
      <x:c r="I39" t="str">
        <x:f>IF(COUNTA(A39:H39)=0,"",IF(C39="Rejected","Excluded",IF(AND(A39&lt;&gt;"",B39&lt;&gt;"",OR(C39="Draft",C39="Pending",C39="Approved",C39="Closed"),COUNT(D39:E39)=2,MIN(D39:E39)&gt;=0),"Ready","Missing / invalid")))</x:f>
      </x:c>
      <x:c r="J39" t="n">
        <x:f>IF(I39="Ready",SUM(D39:E39),0)</x:f>
        <x:v>0</x:v>
      </x:c>
    </x:row>
    <x:row r="40">
      <x:c r="C40" s="113"/>
      <x:c r="D40" s="144"/>
      <x:c r="E40" s="144"/>
      <x:c r="F40" s="144"/>
      <x:c r="I40" t="str">
        <x:f>IF(COUNTA(A40:H40)=0,"",IF(C40="Rejected","Excluded",IF(AND(A40&lt;&gt;"",B40&lt;&gt;"",OR(C40="Draft",C40="Pending",C40="Approved",C40="Closed"),COUNT(D40:E40)=2,MIN(D40:E40)&gt;=0),"Ready","Missing / invalid")))</x:f>
      </x:c>
      <x:c r="J40" t="n">
        <x:f>IF(I40="Ready",SUM(D40:E40),0)</x:f>
        <x:v>0</x:v>
      </x:c>
    </x:row>
    <x:row r="41">
      <x:c r="C41" s="113"/>
      <x:c r="D41" s="144"/>
      <x:c r="E41" s="144"/>
      <x:c r="F41" s="144"/>
      <x:c r="I41" t="str">
        <x:f>IF(COUNTA(A41:H41)=0,"",IF(C41="Rejected","Excluded",IF(AND(A41&lt;&gt;"",B41&lt;&gt;"",OR(C41="Draft",C41="Pending",C41="Approved",C41="Closed"),COUNT(D41:E41)=2,MIN(D41:E41)&gt;=0),"Ready","Missing / invalid")))</x:f>
      </x:c>
      <x:c r="J41" t="n">
        <x:f>IF(I41="Ready",SUM(D41:E41),0)</x:f>
        <x:v>0</x:v>
      </x:c>
    </x:row>
    <x:row r="42">
      <x:c r="C42" s="113"/>
      <x:c r="D42" s="144"/>
      <x:c r="E42" s="144"/>
      <x:c r="F42" s="144"/>
      <x:c r="I42" t="str">
        <x:f>IF(COUNTA(A42:H42)=0,"",IF(C42="Rejected","Excluded",IF(AND(A42&lt;&gt;"",B42&lt;&gt;"",OR(C42="Draft",C42="Pending",C42="Approved",C42="Closed"),COUNT(D42:E42)=2,MIN(D42:E42)&gt;=0),"Ready","Missing / invalid")))</x:f>
      </x:c>
      <x:c r="J42" t="n">
        <x:f>IF(I42="Ready",SUM(D42:E42),0)</x:f>
        <x:v>0</x:v>
      </x:c>
    </x:row>
    <x:row r="43">
      <x:c r="C43" s="113"/>
      <x:c r="D43" s="144"/>
      <x:c r="E43" s="144"/>
      <x:c r="F43" s="144"/>
      <x:c r="I43" t="str">
        <x:f>IF(COUNTA(A43:H43)=0,"",IF(C43="Rejected","Excluded",IF(AND(A43&lt;&gt;"",B43&lt;&gt;"",OR(C43="Draft",C43="Pending",C43="Approved",C43="Closed"),COUNT(D43:E43)=2,MIN(D43:E43)&gt;=0),"Ready","Missing / invalid")))</x:f>
      </x:c>
      <x:c r="J43" t="n">
        <x:f>IF(I43="Ready",SUM(D43:E43),0)</x:f>
        <x:v>0</x:v>
      </x:c>
    </x:row>
    <x:row r="44">
      <x:c r="C44" s="113"/>
      <x:c r="D44" s="144"/>
      <x:c r="E44" s="144"/>
      <x:c r="F44" s="144"/>
      <x:c r="I44" t="str">
        <x:f>IF(COUNTA(A44:H44)=0,"",IF(C44="Rejected","Excluded",IF(AND(A44&lt;&gt;"",B44&lt;&gt;"",OR(C44="Draft",C44="Pending",C44="Approved",C44="Closed"),COUNT(D44:E44)=2,MIN(D44:E44)&gt;=0),"Ready","Missing / invalid")))</x:f>
      </x:c>
      <x:c r="J44" t="n">
        <x:f>IF(I44="Ready",SUM(D44:E44),0)</x:f>
        <x:v>0</x:v>
      </x:c>
    </x:row>
    <x:row r="45">
      <x:c r="C45" s="113"/>
      <x:c r="D45" s="144"/>
      <x:c r="E45" s="144"/>
      <x:c r="F45" s="144"/>
      <x:c r="I45" t="str">
        <x:f>IF(COUNTA(A45:H45)=0,"",IF(C45="Rejected","Excluded",IF(AND(A45&lt;&gt;"",B45&lt;&gt;"",OR(C45="Draft",C45="Pending",C45="Approved",C45="Closed"),COUNT(D45:E45)=2,MIN(D45:E45)&gt;=0),"Ready","Missing / invalid")))</x:f>
      </x:c>
      <x:c r="J45" t="n">
        <x:f>IF(I45="Ready",SUM(D45:E45),0)</x:f>
        <x:v>0</x:v>
      </x:c>
    </x:row>
    <x:row r="46">
      <x:c r="C46" s="113"/>
      <x:c r="D46" s="144"/>
      <x:c r="E46" s="144"/>
      <x:c r="F46" s="144"/>
      <x:c r="I46" t="str">
        <x:f>IF(COUNTA(A46:H46)=0,"",IF(C46="Rejected","Excluded",IF(AND(A46&lt;&gt;"",B46&lt;&gt;"",OR(C46="Draft",C46="Pending",C46="Approved",C46="Closed"),COUNT(D46:E46)=2,MIN(D46:E46)&gt;=0),"Ready","Missing / invalid")))</x:f>
      </x:c>
      <x:c r="J46" t="n">
        <x:f>IF(I46="Ready",SUM(D46:E46),0)</x:f>
        <x:v>0</x:v>
      </x:c>
    </x:row>
    <x:row r="47">
      <x:c r="C47" s="113"/>
      <x:c r="D47" s="144"/>
      <x:c r="E47" s="144"/>
      <x:c r="F47" s="144"/>
      <x:c r="I47" t="str">
        <x:f>IF(COUNTA(A47:H47)=0,"",IF(C47="Rejected","Excluded",IF(AND(A47&lt;&gt;"",B47&lt;&gt;"",OR(C47="Draft",C47="Pending",C47="Approved",C47="Closed"),COUNT(D47:E47)=2,MIN(D47:E47)&gt;=0),"Ready","Missing / invalid")))</x:f>
      </x:c>
      <x:c r="J47" t="n">
        <x:f>IF(I47="Ready",SUM(D47:E47),0)</x:f>
        <x:v>0</x:v>
      </x:c>
    </x:row>
    <x:row r="48">
      <x:c r="C48" s="113"/>
      <x:c r="D48" s="144"/>
      <x:c r="E48" s="144"/>
      <x:c r="F48" s="144"/>
      <x:c r="I48" t="str">
        <x:f>IF(COUNTA(A48:H48)=0,"",IF(C48="Rejected","Excluded",IF(AND(A48&lt;&gt;"",B48&lt;&gt;"",OR(C48="Draft",C48="Pending",C48="Approved",C48="Closed"),COUNT(D48:E48)=2,MIN(D48:E48)&gt;=0),"Ready","Missing / invalid")))</x:f>
      </x:c>
      <x:c r="J48" t="n">
        <x:f>IF(I48="Ready",SUM(D48:E48),0)</x:f>
        <x:v>0</x:v>
      </x:c>
    </x:row>
    <x:row r="49">
      <x:c r="C49" s="113"/>
      <x:c r="D49" s="144"/>
      <x:c r="E49" s="144"/>
      <x:c r="F49" s="144"/>
      <x:c r="I49" t="str">
        <x:f>IF(COUNTA(A49:H49)=0,"",IF(C49="Rejected","Excluded",IF(AND(A49&lt;&gt;"",B49&lt;&gt;"",OR(C49="Draft",C49="Pending",C49="Approved",C49="Closed"),COUNT(D49:E49)=2,MIN(D49:E49)&gt;=0),"Ready","Missing / invalid")))</x:f>
      </x:c>
      <x:c r="J49" t="n">
        <x:f>IF(I49="Ready",SUM(D49:E49),0)</x:f>
        <x:v>0</x:v>
      </x:c>
    </x:row>
    <x:row r="50">
      <x:c r="C50" s="113"/>
      <x:c r="D50" s="144"/>
      <x:c r="E50" s="144"/>
      <x:c r="F50" s="144"/>
      <x:c r="I50" t="str">
        <x:f>IF(COUNTA(A50:H50)=0,"",IF(C50="Rejected","Excluded",IF(AND(A50&lt;&gt;"",B50&lt;&gt;"",OR(C50="Draft",C50="Pending",C50="Approved",C50="Closed"),COUNT(D50:E50)=2,MIN(D50:E50)&gt;=0),"Ready","Missing / invalid")))</x:f>
      </x:c>
      <x:c r="J50" t="n">
        <x:f>IF(I50="Ready",SUM(D50:E50),0)</x:f>
        <x:v>0</x:v>
      </x:c>
    </x:row>
    <x:row r="51">
      <x:c r="C51" s="113"/>
      <x:c r="D51" s="144"/>
      <x:c r="E51" s="144"/>
      <x:c r="F51" s="144"/>
      <x:c r="I51" t="str">
        <x:f>IF(COUNTA(A51:H51)=0,"",IF(C51="Rejected","Excluded",IF(AND(A51&lt;&gt;"",B51&lt;&gt;"",OR(C51="Draft",C51="Pending",C51="Approved",C51="Closed"),COUNT(D51:E51)=2,MIN(D51:E51)&gt;=0),"Ready","Missing / invalid")))</x:f>
      </x:c>
      <x:c r="J51" t="n">
        <x:f>IF(I51="Ready",SUM(D51:E51),0)</x:f>
        <x:v>0</x:v>
      </x:c>
    </x:row>
    <x:row r="52">
      <x:c r="C52" s="113"/>
      <x:c r="D52" s="144"/>
      <x:c r="E52" s="144"/>
      <x:c r="F52" s="144"/>
      <x:c r="I52" t="str">
        <x:f>IF(COUNTA(A52:H52)=0,"",IF(C52="Rejected","Excluded",IF(AND(A52&lt;&gt;"",B52&lt;&gt;"",OR(C52="Draft",C52="Pending",C52="Approved",C52="Closed"),COUNT(D52:E52)=2,MIN(D52:E52)&gt;=0),"Ready","Missing / invalid")))</x:f>
      </x:c>
      <x:c r="J52" t="n">
        <x:f>IF(I52="Ready",SUM(D52:E52),0)</x:f>
        <x:v>0</x:v>
      </x:c>
    </x:row>
    <x:row r="53">
      <x:c r="C53" s="113"/>
      <x:c r="D53" s="144"/>
      <x:c r="E53" s="144"/>
      <x:c r="F53" s="144"/>
      <x:c r="I53" t="str">
        <x:f>IF(COUNTA(A53:H53)=0,"",IF(C53="Rejected","Excluded",IF(AND(A53&lt;&gt;"",B53&lt;&gt;"",OR(C53="Draft",C53="Pending",C53="Approved",C53="Closed"),COUNT(D53:E53)=2,MIN(D53:E53)&gt;=0),"Ready","Missing / invalid")))</x:f>
      </x:c>
      <x:c r="J53" t="n">
        <x:f>IF(I53="Ready",SUM(D53:E53),0)</x:f>
        <x:v>0</x:v>
      </x:c>
    </x:row>
    <x:row r="54">
      <x:c r="C54" s="113"/>
      <x:c r="D54" s="144"/>
      <x:c r="E54" s="144"/>
      <x:c r="F54" s="144"/>
      <x:c r="I54" t="str">
        <x:f>IF(COUNTA(A54:H54)=0,"",IF(C54="Rejected","Excluded",IF(AND(A54&lt;&gt;"",B54&lt;&gt;"",OR(C54="Draft",C54="Pending",C54="Approved",C54="Closed"),COUNT(D54:E54)=2,MIN(D54:E54)&gt;=0),"Ready","Missing / invalid")))</x:f>
      </x:c>
      <x:c r="J54" t="n">
        <x:f>IF(I54="Ready",SUM(D54:E54),0)</x:f>
        <x:v>0</x:v>
      </x:c>
    </x:row>
    <x:row r="55">
      <x:c r="C55" s="113"/>
      <x:c r="D55" s="144"/>
      <x:c r="E55" s="144"/>
      <x:c r="F55" s="144"/>
      <x:c r="I55" t="str">
        <x:f>IF(COUNTA(A55:H55)=0,"",IF(C55="Rejected","Excluded",IF(AND(A55&lt;&gt;"",B55&lt;&gt;"",OR(C55="Draft",C55="Pending",C55="Approved",C55="Closed"),COUNT(D55:E55)=2,MIN(D55:E55)&gt;=0),"Ready","Missing / invalid")))</x:f>
      </x:c>
      <x:c r="J55" t="n">
        <x:f>IF(I55="Ready",SUM(D55:E55),0)</x:f>
        <x:v>0</x:v>
      </x:c>
    </x:row>
    <x:row r="56">
      <x:c r="C56" s="113"/>
      <x:c r="D56" s="144"/>
      <x:c r="E56" s="144"/>
      <x:c r="F56" s="144"/>
      <x:c r="I56" t="str">
        <x:f>IF(COUNTA(A56:H56)=0,"",IF(C56="Rejected","Excluded",IF(AND(A56&lt;&gt;"",B56&lt;&gt;"",OR(C56="Draft",C56="Pending",C56="Approved",C56="Closed"),COUNT(D56:E56)=2,MIN(D56:E56)&gt;=0),"Ready","Missing / invalid")))</x:f>
      </x:c>
      <x:c r="J56" t="n">
        <x:f>IF(I56="Ready",SUM(D56:E56),0)</x:f>
        <x:v>0</x:v>
      </x:c>
    </x:row>
    <x:row r="57">
      <x:c r="C57" s="113"/>
      <x:c r="D57" s="144"/>
      <x:c r="E57" s="144"/>
      <x:c r="F57" s="144"/>
      <x:c r="I57" t="str">
        <x:f>IF(COUNTA(A57:H57)=0,"",IF(C57="Rejected","Excluded",IF(AND(A57&lt;&gt;"",B57&lt;&gt;"",OR(C57="Draft",C57="Pending",C57="Approved",C57="Closed"),COUNT(D57:E57)=2,MIN(D57:E57)&gt;=0),"Ready","Missing / invalid")))</x:f>
      </x:c>
      <x:c r="J57" t="n">
        <x:f>IF(I57="Ready",SUM(D57:E57),0)</x:f>
        <x:v>0</x:v>
      </x:c>
    </x:row>
    <x:row r="58">
      <x:c r="C58" s="113"/>
      <x:c r="D58" s="144"/>
      <x:c r="E58" s="144"/>
      <x:c r="F58" s="144"/>
      <x:c r="I58" t="str">
        <x:f>IF(COUNTA(A58:H58)=0,"",IF(C58="Rejected","Excluded",IF(AND(A58&lt;&gt;"",B58&lt;&gt;"",OR(C58="Draft",C58="Pending",C58="Approved",C58="Closed"),COUNT(D58:E58)=2,MIN(D58:E58)&gt;=0),"Ready","Missing / invalid")))</x:f>
      </x:c>
      <x:c r="J58" t="n">
        <x:f>IF(I58="Ready",SUM(D58:E58),0)</x:f>
        <x:v>0</x:v>
      </x:c>
    </x:row>
    <x:row r="59">
      <x:c r="C59" s="113"/>
      <x:c r="D59" s="144"/>
      <x:c r="E59" s="144"/>
      <x:c r="F59" s="144"/>
      <x:c r="I59" t="str">
        <x:f>IF(COUNTA(A59:H59)=0,"",IF(C59="Rejected","Excluded",IF(AND(A59&lt;&gt;"",B59&lt;&gt;"",OR(C59="Draft",C59="Pending",C59="Approved",C59="Closed"),COUNT(D59:E59)=2,MIN(D59:E59)&gt;=0),"Ready","Missing / invalid")))</x:f>
      </x:c>
      <x:c r="J59" t="n">
        <x:f>IF(I59="Ready",SUM(D59:E59),0)</x:f>
        <x:v>0</x:v>
      </x:c>
    </x:row>
    <x:row r="60">
      <x:c r="C60" s="113"/>
      <x:c r="D60" s="144"/>
      <x:c r="E60" s="144"/>
      <x:c r="F60" s="144"/>
      <x:c r="I60" t="str">
        <x:f>IF(COUNTA(A60:H60)=0,"",IF(C60="Rejected","Excluded",IF(AND(A60&lt;&gt;"",B60&lt;&gt;"",OR(C60="Draft",C60="Pending",C60="Approved",C60="Closed"),COUNT(D60:E60)=2,MIN(D60:E60)&gt;=0),"Ready","Missing / invalid")))</x:f>
      </x:c>
      <x:c r="J60" t="n">
        <x:f>IF(I60="Ready",SUM(D60:E60),0)</x:f>
        <x:v>0</x:v>
      </x:c>
    </x:row>
    <x:row r="61">
      <x:c r="C61" s="113"/>
      <x:c r="D61" s="144"/>
      <x:c r="E61" s="144"/>
      <x:c r="F61" s="144"/>
      <x:c r="I61" t="str">
        <x:f>IF(COUNTA(A61:H61)=0,"",IF(C61="Rejected","Excluded",IF(AND(A61&lt;&gt;"",B61&lt;&gt;"",OR(C61="Draft",C61="Pending",C61="Approved",C61="Closed"),COUNT(D61:E61)=2,MIN(D61:E61)&gt;=0),"Ready","Missing / invalid")))</x:f>
      </x:c>
      <x:c r="J61" t="n">
        <x:f>IF(I61="Ready",SUM(D61:E61),0)</x:f>
        <x:v>0</x:v>
      </x:c>
    </x:row>
    <x:row r="62">
      <x:c r="C62" s="113"/>
      <x:c r="D62" s="144"/>
      <x:c r="E62" s="144"/>
      <x:c r="F62" s="144"/>
      <x:c r="I62" t="str">
        <x:f>IF(COUNTA(A62:H62)=0,"",IF(C62="Rejected","Excluded",IF(AND(A62&lt;&gt;"",B62&lt;&gt;"",OR(C62="Draft",C62="Pending",C62="Approved",C62="Closed"),COUNT(D62:E62)=2,MIN(D62:E62)&gt;=0),"Ready","Missing / invalid")))</x:f>
      </x:c>
      <x:c r="J62" t="n">
        <x:f>IF(I62="Ready",SUM(D62:E62),0)</x:f>
        <x:v>0</x:v>
      </x:c>
    </x:row>
    <x:row r="63">
      <x:c r="C63" s="113"/>
      <x:c r="D63" s="144"/>
      <x:c r="E63" s="144"/>
      <x:c r="F63" s="144"/>
      <x:c r="I63" t="str">
        <x:f>IF(COUNTA(A63:H63)=0,"",IF(C63="Rejected","Excluded",IF(AND(A63&lt;&gt;"",B63&lt;&gt;"",OR(C63="Draft",C63="Pending",C63="Approved",C63="Closed"),COUNT(D63:E63)=2,MIN(D63:E63)&gt;=0),"Ready","Missing / invalid")))</x:f>
      </x:c>
      <x:c r="J63" t="n">
        <x:f>IF(I63="Ready",SUM(D63:E63),0)</x:f>
        <x:v>0</x:v>
      </x:c>
    </x:row>
    <x:row r="64">
      <x:c r="C64" s="113"/>
      <x:c r="D64" s="144"/>
      <x:c r="E64" s="144"/>
      <x:c r="F64" s="144"/>
      <x:c r="I64" t="str">
        <x:f>IF(COUNTA(A64:H64)=0,"",IF(C64="Rejected","Excluded",IF(AND(A64&lt;&gt;"",B64&lt;&gt;"",OR(C64="Draft",C64="Pending",C64="Approved",C64="Closed"),COUNT(D64:E64)=2,MIN(D64:E64)&gt;=0),"Ready","Missing / invalid")))</x:f>
      </x:c>
      <x:c r="J64" t="n">
        <x:f>IF(I64="Ready",SUM(D64:E64),0)</x:f>
        <x:v>0</x:v>
      </x:c>
    </x:row>
    <x:row r="65">
      <x:c r="C65" s="113"/>
      <x:c r="D65" s="144"/>
      <x:c r="E65" s="144"/>
      <x:c r="F65" s="144"/>
      <x:c r="I65" t="str">
        <x:f>IF(COUNTA(A65:H65)=0,"",IF(C65="Rejected","Excluded",IF(AND(A65&lt;&gt;"",B65&lt;&gt;"",OR(C65="Draft",C65="Pending",C65="Approved",C65="Closed"),COUNT(D65:E65)=2,MIN(D65:E65)&gt;=0),"Ready","Missing / invalid")))</x:f>
      </x:c>
      <x:c r="J65" t="n">
        <x:f>IF(I65="Ready",SUM(D65:E65),0)</x:f>
        <x:v>0</x:v>
      </x:c>
    </x:row>
    <x:row r="66">
      <x:c r="C66" s="113"/>
      <x:c r="D66" s="144"/>
      <x:c r="E66" s="144"/>
      <x:c r="F66" s="144"/>
      <x:c r="I66" t="str">
        <x:f>IF(COUNTA(A66:H66)=0,"",IF(C66="Rejected","Excluded",IF(AND(A66&lt;&gt;"",B66&lt;&gt;"",OR(C66="Draft",C66="Pending",C66="Approved",C66="Closed"),COUNT(D66:E66)=2,MIN(D66:E66)&gt;=0),"Ready","Missing / invalid")))</x:f>
      </x:c>
      <x:c r="J66" t="n">
        <x:f>IF(I66="Ready",SUM(D66:E66),0)</x:f>
        <x:v>0</x:v>
      </x:c>
    </x:row>
    <x:row r="67">
      <x:c r="C67" s="113"/>
      <x:c r="D67" s="144"/>
      <x:c r="E67" s="144"/>
      <x:c r="F67" s="144"/>
      <x:c r="I67" t="str">
        <x:f>IF(COUNTA(A67:H67)=0,"",IF(C67="Rejected","Excluded",IF(AND(A67&lt;&gt;"",B67&lt;&gt;"",OR(C67="Draft",C67="Pending",C67="Approved",C67="Closed"),COUNT(D67:E67)=2,MIN(D67:E67)&gt;=0),"Ready","Missing / invalid")))</x:f>
      </x:c>
      <x:c r="J67" t="n">
        <x:f>IF(I67="Ready",SUM(D67:E67),0)</x:f>
        <x:v>0</x:v>
      </x:c>
    </x:row>
    <x:row r="68">
      <x:c r="C68" s="113"/>
      <x:c r="D68" s="144"/>
      <x:c r="E68" s="144"/>
      <x:c r="F68" s="144"/>
      <x:c r="I68" t="str">
        <x:f>IF(COUNTA(A68:H68)=0,"",IF(C68="Rejected","Excluded",IF(AND(A68&lt;&gt;"",B68&lt;&gt;"",OR(C68="Draft",C68="Pending",C68="Approved",C68="Closed"),COUNT(D68:E68)=2,MIN(D68:E68)&gt;=0),"Ready","Missing / invalid")))</x:f>
      </x:c>
      <x:c r="J68" t="n">
        <x:f>IF(I68="Ready",SUM(D68:E68),0)</x:f>
        <x:v>0</x:v>
      </x:c>
    </x:row>
    <x:row r="69">
      <x:c r="C69" s="113"/>
      <x:c r="D69" s="144"/>
      <x:c r="E69" s="144"/>
      <x:c r="F69" s="144"/>
      <x:c r="I69" t="str">
        <x:f>IF(COUNTA(A69:H69)=0,"",IF(C69="Rejected","Excluded",IF(AND(A69&lt;&gt;"",B69&lt;&gt;"",OR(C69="Draft",C69="Pending",C69="Approved",C69="Closed"),COUNT(D69:E69)=2,MIN(D69:E69)&gt;=0),"Ready","Missing / invalid")))</x:f>
      </x:c>
      <x:c r="J69" t="n">
        <x:f>IF(I69="Ready",SUM(D69:E69),0)</x:f>
        <x:v>0</x:v>
      </x:c>
    </x:row>
    <x:row r="70">
      <x:c r="C70" s="113"/>
      <x:c r="D70" s="144"/>
      <x:c r="E70" s="144"/>
      <x:c r="F70" s="144"/>
      <x:c r="I70" t="str">
        <x:f>IF(COUNTA(A70:H70)=0,"",IF(C70="Rejected","Excluded",IF(AND(A70&lt;&gt;"",B70&lt;&gt;"",OR(C70="Draft",C70="Pending",C70="Approved",C70="Closed"),COUNT(D70:E70)=2,MIN(D70:E70)&gt;=0),"Ready","Missing / invalid")))</x:f>
      </x:c>
      <x:c r="J70" t="n">
        <x:f>IF(I70="Ready",SUM(D70:E70),0)</x:f>
        <x:v>0</x:v>
      </x:c>
    </x:row>
    <x:row r="71">
      <x:c r="C71" s="113"/>
      <x:c r="D71" s="144"/>
      <x:c r="E71" s="144"/>
      <x:c r="F71" s="144"/>
      <x:c r="I71" t="str">
        <x:f>IF(COUNTA(A71:H71)=0,"",IF(C71="Rejected","Excluded",IF(AND(A71&lt;&gt;"",B71&lt;&gt;"",OR(C71="Draft",C71="Pending",C71="Approved",C71="Closed"),COUNT(D71:E71)=2,MIN(D71:E71)&gt;=0),"Ready","Missing / invalid")))</x:f>
      </x:c>
      <x:c r="J71" t="n">
        <x:f>IF(I71="Ready",SUM(D71:E71),0)</x:f>
        <x:v>0</x:v>
      </x:c>
    </x:row>
    <x:row r="72">
      <x:c r="C72" s="113"/>
      <x:c r="D72" s="144"/>
      <x:c r="E72" s="144"/>
      <x:c r="F72" s="144"/>
      <x:c r="I72" t="str">
        <x:f>IF(COUNTA(A72:H72)=0,"",IF(C72="Rejected","Excluded",IF(AND(A72&lt;&gt;"",B72&lt;&gt;"",OR(C72="Draft",C72="Pending",C72="Approved",C72="Closed"),COUNT(D72:E72)=2,MIN(D72:E72)&gt;=0),"Ready","Missing / invalid")))</x:f>
      </x:c>
      <x:c r="J72" t="n">
        <x:f>IF(I72="Ready",SUM(D72:E72),0)</x:f>
        <x:v>0</x:v>
      </x:c>
    </x:row>
    <x:row r="73">
      <x:c r="C73" s="113"/>
      <x:c r="D73" s="144"/>
      <x:c r="E73" s="144"/>
      <x:c r="F73" s="144"/>
      <x:c r="I73" t="str">
        <x:f>IF(COUNTA(A73:H73)=0,"",IF(C73="Rejected","Excluded",IF(AND(A73&lt;&gt;"",B73&lt;&gt;"",OR(C73="Draft",C73="Pending",C73="Approved",C73="Closed"),COUNT(D73:E73)=2,MIN(D73:E73)&gt;=0),"Ready","Missing / invalid")))</x:f>
      </x:c>
      <x:c r="J73" t="n">
        <x:f>IF(I73="Ready",SUM(D73:E73),0)</x:f>
        <x:v>0</x:v>
      </x:c>
    </x:row>
    <x:row r="74">
      <x:c r="C74" s="113"/>
      <x:c r="D74" s="144"/>
      <x:c r="E74" s="144"/>
      <x:c r="F74" s="144"/>
      <x:c r="I74" t="str">
        <x:f>IF(COUNTA(A74:H74)=0,"",IF(C74="Rejected","Excluded",IF(AND(A74&lt;&gt;"",B74&lt;&gt;"",OR(C74="Draft",C74="Pending",C74="Approved",C74="Closed"),COUNT(D74:E74)=2,MIN(D74:E74)&gt;=0),"Ready","Missing / invalid")))</x:f>
      </x:c>
      <x:c r="J74" t="n">
        <x:f>IF(I74="Ready",SUM(D74:E74),0)</x:f>
        <x:v>0</x:v>
      </x:c>
    </x:row>
    <x:row r="75">
      <x:c r="C75" s="113"/>
      <x:c r="D75" s="144"/>
      <x:c r="E75" s="144"/>
      <x:c r="F75" s="144"/>
      <x:c r="I75" t="str">
        <x:f>IF(COUNTA(A75:H75)=0,"",IF(C75="Rejected","Excluded",IF(AND(A75&lt;&gt;"",B75&lt;&gt;"",OR(C75="Draft",C75="Pending",C75="Approved",C75="Closed"),COUNT(D75:E75)=2,MIN(D75:E75)&gt;=0),"Ready","Missing / invalid")))</x:f>
      </x:c>
      <x:c r="J75" t="n">
        <x:f>IF(I75="Ready",SUM(D75:E75),0)</x:f>
        <x:v>0</x:v>
      </x:c>
    </x:row>
    <x:row r="76">
      <x:c r="C76" s="113"/>
      <x:c r="D76" s="144"/>
      <x:c r="E76" s="144"/>
      <x:c r="F76" s="144"/>
      <x:c r="I76" t="str">
        <x:f>IF(COUNTA(A76:H76)=0,"",IF(C76="Rejected","Excluded",IF(AND(A76&lt;&gt;"",B76&lt;&gt;"",OR(C76="Draft",C76="Pending",C76="Approved",C76="Closed"),COUNT(D76:E76)=2,MIN(D76:E76)&gt;=0),"Ready","Missing / invalid")))</x:f>
      </x:c>
      <x:c r="J76" t="n">
        <x:f>IF(I76="Ready",SUM(D76:E76),0)</x:f>
        <x:v>0</x:v>
      </x:c>
    </x:row>
    <x:row r="77">
      <x:c r="C77" s="113"/>
      <x:c r="D77" s="144"/>
      <x:c r="E77" s="144"/>
      <x:c r="F77" s="144"/>
      <x:c r="I77" t="str">
        <x:f>IF(COUNTA(A77:H77)=0,"",IF(C77="Rejected","Excluded",IF(AND(A77&lt;&gt;"",B77&lt;&gt;"",OR(C77="Draft",C77="Pending",C77="Approved",C77="Closed"),COUNT(D77:E77)=2,MIN(D77:E77)&gt;=0),"Ready","Missing / invalid")))</x:f>
      </x:c>
      <x:c r="J77" t="n">
        <x:f>IF(I77="Ready",SUM(D77:E77),0)</x:f>
        <x:v>0</x:v>
      </x:c>
    </x:row>
    <x:row r="78">
      <x:c r="C78" s="113"/>
      <x:c r="D78" s="144"/>
      <x:c r="E78" s="144"/>
      <x:c r="F78" s="144"/>
      <x:c r="I78" t="str">
        <x:f>IF(COUNTA(A78:H78)=0,"",IF(C78="Rejected","Excluded",IF(AND(A78&lt;&gt;"",B78&lt;&gt;"",OR(C78="Draft",C78="Pending",C78="Approved",C78="Closed"),COUNT(D78:E78)=2,MIN(D78:E78)&gt;=0),"Ready","Missing / invalid")))</x:f>
      </x:c>
      <x:c r="J78" t="n">
        <x:f>IF(I78="Ready",SUM(D78:E78),0)</x:f>
        <x:v>0</x:v>
      </x:c>
    </x:row>
    <x:row r="79">
      <x:c r="C79" s="113"/>
      <x:c r="D79" s="144"/>
      <x:c r="E79" s="144"/>
      <x:c r="F79" s="144"/>
      <x:c r="I79" t="str">
        <x:f>IF(COUNTA(A79:H79)=0,"",IF(C79="Rejected","Excluded",IF(AND(A79&lt;&gt;"",B79&lt;&gt;"",OR(C79="Draft",C79="Pending",C79="Approved",C79="Closed"),COUNT(D79:E79)=2,MIN(D79:E79)&gt;=0),"Ready","Missing / invalid")))</x:f>
      </x:c>
      <x:c r="J79" t="n">
        <x:f>IF(I79="Ready",SUM(D79:E79),0)</x:f>
        <x:v>0</x:v>
      </x:c>
    </x:row>
    <x:row r="80">
      <x:c r="C80" s="113"/>
      <x:c r="D80" s="144"/>
      <x:c r="E80" s="144"/>
      <x:c r="F80" s="144"/>
      <x:c r="I80" t="str">
        <x:f>IF(COUNTA(A80:H80)=0,"",IF(C80="Rejected","Excluded",IF(AND(A80&lt;&gt;"",B80&lt;&gt;"",OR(C80="Draft",C80="Pending",C80="Approved",C80="Closed"),COUNT(D80:E80)=2,MIN(D80:E80)&gt;=0),"Ready","Missing / invalid")))</x:f>
      </x:c>
      <x:c r="J80" t="n">
        <x:f>IF(I80="Ready",SUM(D80:E80),0)</x:f>
        <x:v>0</x:v>
      </x:c>
    </x:row>
    <x:row r="81">
      <x:c r="C81" s="113"/>
      <x:c r="D81" s="144"/>
      <x:c r="E81" s="144"/>
      <x:c r="F81" s="144"/>
      <x:c r="I81" t="str">
        <x:f>IF(COUNTA(A81:H81)=0,"",IF(C81="Rejected","Excluded",IF(AND(A81&lt;&gt;"",B81&lt;&gt;"",OR(C81="Draft",C81="Pending",C81="Approved",C81="Closed"),COUNT(D81:E81)=2,MIN(D81:E81)&gt;=0),"Ready","Missing / invalid")))</x:f>
      </x:c>
      <x:c r="J81" t="n">
        <x:f>IF(I81="Ready",SUM(D81:E81),0)</x:f>
        <x:v>0</x:v>
      </x:c>
    </x:row>
    <x:row r="82">
      <x:c r="C82" s="113"/>
      <x:c r="D82" s="144"/>
      <x:c r="E82" s="144"/>
      <x:c r="F82" s="144"/>
      <x:c r="I82" t="str">
        <x:f>IF(COUNTA(A82:H82)=0,"",IF(C82="Rejected","Excluded",IF(AND(A82&lt;&gt;"",B82&lt;&gt;"",OR(C82="Draft",C82="Pending",C82="Approved",C82="Closed"),COUNT(D82:E82)=2,MIN(D82:E82)&gt;=0),"Ready","Missing / invalid")))</x:f>
      </x:c>
      <x:c r="J82" t="n">
        <x:f>IF(I82="Ready",SUM(D82:E82),0)</x:f>
        <x:v>0</x:v>
      </x:c>
    </x:row>
    <x:row r="83">
      <x:c r="C83" s="113"/>
      <x:c r="D83" s="144"/>
      <x:c r="E83" s="144"/>
      <x:c r="F83" s="144"/>
      <x:c r="I83" t="str">
        <x:f>IF(COUNTA(A83:H83)=0,"",IF(C83="Rejected","Excluded",IF(AND(A83&lt;&gt;"",B83&lt;&gt;"",OR(C83="Draft",C83="Pending",C83="Approved",C83="Closed"),COUNT(D83:E83)=2,MIN(D83:E83)&gt;=0),"Ready","Missing / invalid")))</x:f>
      </x:c>
      <x:c r="J83" t="n">
        <x:f>IF(I83="Ready",SUM(D83:E83),0)</x:f>
        <x:v>0</x:v>
      </x:c>
    </x:row>
    <x:row r="84">
      <x:c r="C84" s="113"/>
      <x:c r="D84" s="144"/>
      <x:c r="E84" s="144"/>
      <x:c r="F84" s="144"/>
      <x:c r="I84" t="str">
        <x:f>IF(COUNTA(A84:H84)=0,"",IF(C84="Rejected","Excluded",IF(AND(A84&lt;&gt;"",B84&lt;&gt;"",OR(C84="Draft",C84="Pending",C84="Approved",C84="Closed"),COUNT(D84:E84)=2,MIN(D84:E84)&gt;=0),"Ready","Missing / invalid")))</x:f>
      </x:c>
      <x:c r="J84" t="n">
        <x:f>IF(I84="Ready",SUM(D84:E84),0)</x:f>
        <x:v>0</x:v>
      </x:c>
    </x:row>
    <x:row r="85">
      <x:c r="C85" s="113"/>
      <x:c r="D85" s="144"/>
      <x:c r="E85" s="144"/>
      <x:c r="F85" s="144"/>
      <x:c r="I85" t="str">
        <x:f>IF(COUNTA(A85:H85)=0,"",IF(C85="Rejected","Excluded",IF(AND(A85&lt;&gt;"",B85&lt;&gt;"",OR(C85="Draft",C85="Pending",C85="Approved",C85="Closed"),COUNT(D85:E85)=2,MIN(D85:E85)&gt;=0),"Ready","Missing / invalid")))</x:f>
      </x:c>
      <x:c r="J85" t="n">
        <x:f>IF(I85="Ready",SUM(D85:E85),0)</x:f>
        <x:v>0</x:v>
      </x:c>
    </x:row>
    <x:row r="86">
      <x:c r="C86" s="113"/>
      <x:c r="D86" s="144"/>
      <x:c r="E86" s="144"/>
      <x:c r="F86" s="144"/>
      <x:c r="I86" t="str">
        <x:f>IF(COUNTA(A86:H86)=0,"",IF(C86="Rejected","Excluded",IF(AND(A86&lt;&gt;"",B86&lt;&gt;"",OR(C86="Draft",C86="Pending",C86="Approved",C86="Closed"),COUNT(D86:E86)=2,MIN(D86:E86)&gt;=0),"Ready","Missing / invalid")))</x:f>
      </x:c>
      <x:c r="J86" t="n">
        <x:f>IF(I86="Ready",SUM(D86:E86),0)</x:f>
        <x:v>0</x:v>
      </x:c>
    </x:row>
    <x:row r="87">
      <x:c r="C87" s="113"/>
      <x:c r="D87" s="144"/>
      <x:c r="E87" s="144"/>
      <x:c r="F87" s="144"/>
      <x:c r="I87" t="str">
        <x:f>IF(COUNTA(A87:H87)=0,"",IF(C87="Rejected","Excluded",IF(AND(A87&lt;&gt;"",B87&lt;&gt;"",OR(C87="Draft",C87="Pending",C87="Approved",C87="Closed"),COUNT(D87:E87)=2,MIN(D87:E87)&gt;=0),"Ready","Missing / invalid")))</x:f>
      </x:c>
      <x:c r="J87" t="n">
        <x:f>IF(I87="Ready",SUM(D87:E87),0)</x:f>
        <x:v>0</x:v>
      </x:c>
    </x:row>
    <x:row r="88">
      <x:c r="C88" s="113"/>
      <x:c r="D88" s="144"/>
      <x:c r="E88" s="144"/>
      <x:c r="F88" s="144"/>
      <x:c r="I88" t="str">
        <x:f>IF(COUNTA(A88:H88)=0,"",IF(C88="Rejected","Excluded",IF(AND(A88&lt;&gt;"",B88&lt;&gt;"",OR(C88="Draft",C88="Pending",C88="Approved",C88="Closed"),COUNT(D88:E88)=2,MIN(D88:E88)&gt;=0),"Ready","Missing / invalid")))</x:f>
      </x:c>
      <x:c r="J88" t="n">
        <x:f>IF(I88="Ready",SUM(D88:E88),0)</x:f>
        <x:v>0</x:v>
      </x:c>
    </x:row>
    <x:row r="89">
      <x:c r="C89" s="113"/>
      <x:c r="D89" s="144"/>
      <x:c r="E89" s="144"/>
      <x:c r="F89" s="144"/>
      <x:c r="I89" t="str">
        <x:f>IF(COUNTA(A89:H89)=0,"",IF(C89="Rejected","Excluded",IF(AND(A89&lt;&gt;"",B89&lt;&gt;"",OR(C89="Draft",C89="Pending",C89="Approved",C89="Closed"),COUNT(D89:E89)=2,MIN(D89:E89)&gt;=0),"Ready","Missing / invalid")))</x:f>
      </x:c>
      <x:c r="J89" t="n">
        <x:f>IF(I89="Ready",SUM(D89:E89),0)</x:f>
        <x:v>0</x:v>
      </x:c>
    </x:row>
    <x:row r="90">
      <x:c r="C90" s="113"/>
      <x:c r="D90" s="144"/>
      <x:c r="E90" s="144"/>
      <x:c r="F90" s="144"/>
      <x:c r="I90" t="str">
        <x:f>IF(COUNTA(A90:H90)=0,"",IF(C90="Rejected","Excluded",IF(AND(A90&lt;&gt;"",B90&lt;&gt;"",OR(C90="Draft",C90="Pending",C90="Approved",C90="Closed"),COUNT(D90:E90)=2,MIN(D90:E90)&gt;=0),"Ready","Missing / invalid")))</x:f>
      </x:c>
      <x:c r="J90" t="n">
        <x:f>IF(I90="Ready",SUM(D90:E90),0)</x:f>
        <x:v>0</x:v>
      </x:c>
    </x:row>
    <x:row r="91">
      <x:c r="C91" s="113"/>
      <x:c r="D91" s="144"/>
      <x:c r="E91" s="144"/>
      <x:c r="F91" s="144"/>
      <x:c r="I91" t="str">
        <x:f>IF(COUNTA(A91:H91)=0,"",IF(C91="Rejected","Excluded",IF(AND(A91&lt;&gt;"",B91&lt;&gt;"",OR(C91="Draft",C91="Pending",C91="Approved",C91="Closed"),COUNT(D91:E91)=2,MIN(D91:E91)&gt;=0),"Ready","Missing / invalid")))</x:f>
      </x:c>
      <x:c r="J91" t="n">
        <x:f>IF(I91="Ready",SUM(D91:E91),0)</x:f>
        <x:v>0</x:v>
      </x:c>
    </x:row>
    <x:row r="92">
      <x:c r="C92" s="113"/>
      <x:c r="D92" s="144"/>
      <x:c r="E92" s="144"/>
      <x:c r="F92" s="144"/>
      <x:c r="I92" t="str">
        <x:f>IF(COUNTA(A92:H92)=0,"",IF(C92="Rejected","Excluded",IF(AND(A92&lt;&gt;"",B92&lt;&gt;"",OR(C92="Draft",C92="Pending",C92="Approved",C92="Closed"),COUNT(D92:E92)=2,MIN(D92:E92)&gt;=0),"Ready","Missing / invalid")))</x:f>
      </x:c>
      <x:c r="J92" t="n">
        <x:f>IF(I92="Ready",SUM(D92:E92),0)</x:f>
        <x:v>0</x:v>
      </x:c>
    </x:row>
    <x:row r="93">
      <x:c r="C93" s="113"/>
      <x:c r="D93" s="144"/>
      <x:c r="E93" s="144"/>
      <x:c r="F93" s="144"/>
      <x:c r="I93" t="str">
        <x:f>IF(COUNTA(A93:H93)=0,"",IF(C93="Rejected","Excluded",IF(AND(A93&lt;&gt;"",B93&lt;&gt;"",OR(C93="Draft",C93="Pending",C93="Approved",C93="Closed"),COUNT(D93:E93)=2,MIN(D93:E93)&gt;=0),"Ready","Missing / invalid")))</x:f>
      </x:c>
      <x:c r="J93" t="n">
        <x:f>IF(I93="Ready",SUM(D93:E93),0)</x:f>
        <x:v>0</x:v>
      </x:c>
    </x:row>
    <x:row r="94">
      <x:c r="C94" s="113"/>
      <x:c r="D94" s="144"/>
      <x:c r="E94" s="144"/>
      <x:c r="F94" s="144"/>
      <x:c r="I94" t="str">
        <x:f>IF(COUNTA(A94:H94)=0,"",IF(C94="Rejected","Excluded",IF(AND(A94&lt;&gt;"",B94&lt;&gt;"",OR(C94="Draft",C94="Pending",C94="Approved",C94="Closed"),COUNT(D94:E94)=2,MIN(D94:E94)&gt;=0),"Ready","Missing / invalid")))</x:f>
      </x:c>
      <x:c r="J94" t="n">
        <x:f>IF(I94="Ready",SUM(D94:E94),0)</x:f>
        <x:v>0</x:v>
      </x:c>
    </x:row>
    <x:row r="95">
      <x:c r="C95" s="113"/>
      <x:c r="D95" s="144"/>
      <x:c r="E95" s="144"/>
      <x:c r="F95" s="144"/>
      <x:c r="I95" t="str">
        <x:f>IF(COUNTA(A95:H95)=0,"",IF(C95="Rejected","Excluded",IF(AND(A95&lt;&gt;"",B95&lt;&gt;"",OR(C95="Draft",C95="Pending",C95="Approved",C95="Closed"),COUNT(D95:E95)=2,MIN(D95:E95)&gt;=0),"Ready","Missing / invalid")))</x:f>
      </x:c>
      <x:c r="J95" t="n">
        <x:f>IF(I95="Ready",SUM(D95:E95),0)</x:f>
        <x:v>0</x:v>
      </x:c>
    </x:row>
    <x:row r="96">
      <x:c r="C96" s="113"/>
      <x:c r="D96" s="144"/>
      <x:c r="E96" s="144"/>
      <x:c r="F96" s="144"/>
      <x:c r="I96" t="str">
        <x:f>IF(COUNTA(A96:H96)=0,"",IF(C96="Rejected","Excluded",IF(AND(A96&lt;&gt;"",B96&lt;&gt;"",OR(C96="Draft",C96="Pending",C96="Approved",C96="Closed"),COUNT(D96:E96)=2,MIN(D96:E96)&gt;=0),"Ready","Missing / invalid")))</x:f>
      </x:c>
      <x:c r="J96" t="n">
        <x:f>IF(I96="Ready",SUM(D96:E96),0)</x:f>
        <x:v>0</x:v>
      </x:c>
    </x:row>
    <x:row r="97">
      <x:c r="C97" s="113"/>
      <x:c r="D97" s="144"/>
      <x:c r="E97" s="144"/>
      <x:c r="F97" s="144"/>
      <x:c r="I97" t="str">
        <x:f>IF(COUNTA(A97:H97)=0,"",IF(C97="Rejected","Excluded",IF(AND(A97&lt;&gt;"",B97&lt;&gt;"",OR(C97="Draft",C97="Pending",C97="Approved",C97="Closed"),COUNT(D97:E97)=2,MIN(D97:E97)&gt;=0),"Ready","Missing / invalid")))</x:f>
      </x:c>
      <x:c r="J97" t="n">
        <x:f>IF(I97="Ready",SUM(D97:E97),0)</x:f>
        <x:v>0</x:v>
      </x:c>
    </x:row>
    <x:row r="98">
      <x:c r="C98" s="113"/>
      <x:c r="D98" s="144"/>
      <x:c r="E98" s="144"/>
      <x:c r="F98" s="144"/>
      <x:c r="I98" t="str">
        <x:f>IF(COUNTA(A98:H98)=0,"",IF(C98="Rejected","Excluded",IF(AND(A98&lt;&gt;"",B98&lt;&gt;"",OR(C98="Draft",C98="Pending",C98="Approved",C98="Closed"),COUNT(D98:E98)=2,MIN(D98:E98)&gt;=0),"Ready","Missing / invalid")))</x:f>
      </x:c>
      <x:c r="J98" t="n">
        <x:f>IF(I98="Ready",SUM(D98:E98),0)</x:f>
        <x:v>0</x:v>
      </x:c>
    </x:row>
    <x:row r="99">
      <x:c r="C99" s="113"/>
      <x:c r="D99" s="144"/>
      <x:c r="E99" s="144"/>
      <x:c r="F99" s="144"/>
      <x:c r="I99" t="str">
        <x:f>IF(COUNTA(A99:H99)=0,"",IF(C99="Rejected","Excluded",IF(AND(A99&lt;&gt;"",B99&lt;&gt;"",OR(C99="Draft",C99="Pending",C99="Approved",C99="Closed"),COUNT(D99:E99)=2,MIN(D99:E99)&gt;=0),"Ready","Missing / invalid")))</x:f>
      </x:c>
      <x:c r="J99" t="n">
        <x:f>IF(I99="Ready",SUM(D99:E99),0)</x:f>
        <x:v>0</x:v>
      </x:c>
    </x:row>
    <x:row r="100">
      <x:c r="C100" s="113"/>
      <x:c r="D100" s="144"/>
      <x:c r="E100" s="144"/>
      <x:c r="F100" s="144"/>
      <x:c r="I100" t="str">
        <x:f>IF(COUNTA(A100:H100)=0,"",IF(C100="Rejected","Excluded",IF(AND(A100&lt;&gt;"",B100&lt;&gt;"",OR(C100="Draft",C100="Pending",C100="Approved",C100="Closed"),COUNT(D100:E100)=2,MIN(D100:E100)&gt;=0),"Ready","Missing / invalid")))</x:f>
      </x:c>
      <x:c r="J100" t="n">
        <x:f>IF(I100="Ready",SUM(D100:E100),0)</x:f>
        <x:v>0</x:v>
      </x:c>
    </x:row>
    <x:row r="101">
      <x:c r="C101" s="113"/>
      <x:c r="D101" s="144"/>
      <x:c r="E101" s="144"/>
      <x:c r="F101" s="144"/>
      <x:c r="I101" t="str">
        <x:f>IF(COUNTA(A101:H101)=0,"",IF(C101="Rejected","Excluded",IF(AND(A101&lt;&gt;"",B101&lt;&gt;"",OR(C101="Draft",C101="Pending",C101="Approved",C101="Closed"),COUNT(D101:E101)=2,MIN(D101:E101)&gt;=0),"Ready","Missing / invalid")))</x:f>
      </x:c>
      <x:c r="J101" t="n">
        <x:f>IF(I101="Ready",SUM(D101:E101),0)</x:f>
        <x:v>0</x:v>
      </x:c>
    </x:row>
    <x:row r="102">
      <x:c r="C102" s="113"/>
      <x:c r="D102" s="144"/>
      <x:c r="E102" s="144"/>
      <x:c r="F102" s="144"/>
      <x:c r="I102" t="str">
        <x:f>IF(COUNTA(A102:H102)=0,"",IF(C102="Rejected","Excluded",IF(AND(A102&lt;&gt;"",B102&lt;&gt;"",OR(C102="Draft",C102="Pending",C102="Approved",C102="Closed"),COUNT(D102:E102)=2,MIN(D102:E102)&gt;=0),"Ready","Missing / invalid")))</x:f>
      </x:c>
      <x:c r="J102" t="n">
        <x:f>IF(I102="Ready",SUM(D102:E102),0)</x:f>
        <x:v>0</x:v>
      </x:c>
    </x:row>
    <x:row r="103">
      <x:c r="C103" s="113"/>
      <x:c r="D103" s="144"/>
      <x:c r="E103" s="144"/>
      <x:c r="F103" s="144"/>
      <x:c r="I103" t="str">
        <x:f>IF(COUNTA(A103:H103)=0,"",IF(C103="Rejected","Excluded",IF(AND(A103&lt;&gt;"",B103&lt;&gt;"",OR(C103="Draft",C103="Pending",C103="Approved",C103="Closed"),COUNT(D103:E103)=2,MIN(D103:E103)&gt;=0),"Ready","Missing / invalid")))</x:f>
      </x:c>
      <x:c r="J103" t="n">
        <x:f>IF(I103="Ready",SUM(D103:E103),0)</x:f>
        <x:v>0</x:v>
      </x:c>
    </x:row>
    <x:row r="104">
      <x:c r="C104" s="113"/>
      <x:c r="D104" s="144"/>
      <x:c r="E104" s="144"/>
      <x:c r="F104" s="144"/>
      <x:c r="I104" t="str">
        <x:f>IF(COUNTA(A104:H104)=0,"",IF(C104="Rejected","Excluded",IF(AND(A104&lt;&gt;"",B104&lt;&gt;"",OR(C104="Draft",C104="Pending",C104="Approved",C104="Closed"),COUNT(D104:E104)=2,MIN(D104:E104)&gt;=0),"Ready","Missing / invalid")))</x:f>
      </x:c>
      <x:c r="J104" t="n">
        <x:f>IF(I104="Ready",SUM(D104:E104),0)</x:f>
        <x:v>0</x:v>
      </x:c>
    </x:row>
    <x:row r="105">
      <x:c r="C105" s="113"/>
      <x:c r="D105" s="144"/>
      <x:c r="E105" s="144"/>
      <x:c r="F105" s="144"/>
      <x:c r="I105" t="str">
        <x:f>IF(COUNTA(A105:H105)=0,"",IF(C105="Rejected","Excluded",IF(AND(A105&lt;&gt;"",B105&lt;&gt;"",OR(C105="Draft",C105="Pending",C105="Approved",C105="Closed"),COUNT(D105:E105)=2,MIN(D105:E105)&gt;=0),"Ready","Missing / invalid")))</x:f>
      </x:c>
      <x:c r="J105" t="n">
        <x:f>IF(I105="Ready",SUM(D105:E105),0)</x:f>
        <x:v>0</x:v>
      </x:c>
    </x:row>
  </x:sheetData>
  <x:mergeCells>
    <x:mergeCell ref="A1:H1"/>
    <x:mergeCell ref="A2:H3"/>
  </x:mergeCells>
  <x:dataValidations count="4">
    <x:dataValidation type="list" sqref="C6:C10">
      <x:formula1>"Draft,Pending,Approved,Rejected,Closed"</x:formula1>
    </x:dataValidation>
    <x:dataValidation type="list" sqref="B4">
      <x:formula1>"Not reviewed,Reviewed"</x:formula1>
    </x:dataValidation>
    <x:dataValidation type="decimal" operator="between" sqref="D6:F105">
      <x:formula1>0</x:formula1>
      <x:formula2>1000000000000</x:formula2>
    </x:dataValidation>
    <x:dataValidation type="list" sqref="C6:C105">
      <x:formula1>"Draft,Pending,Approved,Closed,Rejected"</x:formula1>
    </x:dataValidation>
  </x:dataValidations>
  <x:pageMargins left="0.7" right="0.7" top="0.75" bottom="0.75" header="0.3" footer="0.3"/>
  <x:tableParts count="1">
    <x:tablePart xmlns:r="http://schemas.openxmlformats.org/officeDocument/2006/relationships" r:id="Rc2581cd67c044a53"/>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27" hidden="0" customWidth="1"/>
    <x:col min="3" max="3" width="22" hidden="0" customWidth="1"/>
    <x:col min="4" max="4" width="24" hidden="0" customWidth="1"/>
    <x:col min="5" max="5" width="24" hidden="0" customWidth="1"/>
    <x:col min="6" max="6" width="25" hidden="0" customWidth="1"/>
    <x:col min="7" max="7" width="34" hidden="0" customWidth="1"/>
    <x:col min="8" max="8" width="32" hidden="0" customWidth="1"/>
  </x:cols>
  <x:sheetData>
    <x:row r="1" ht="34" customHeight="1">
      <x:c r="A1" s="3" t="str">
        <x:v>Opening dependency map</x:v>
      </x:c>
      <x:c r="B1" s="3"/>
      <x:c r="C1" s="3"/>
      <x:c r="D1" s="3"/>
      <x:c r="E1" s="3"/>
      <x:c r="F1" s="3"/>
      <x:c r="G1" s="3"/>
      <x:c r="H1" s="3"/>
    </x:row>
    <x:row r="2" ht="28" customHeight="1">
      <x:c r="A2" s="7" t="str">
        <x:v>A target date is not evidence. Track predecessor, owner, status, acceptance evidence, blocker, downstream effect, and when to pause.</x:v>
      </x:c>
      <x:c r="B2" s="7"/>
      <x:c r="C2" s="7"/>
      <x:c r="D2" s="7"/>
      <x:c r="E2" s="7"/>
      <x:c r="F2" s="7"/>
      <x:c r="G2" s="7"/>
      <x:c r="H2" s="7"/>
    </x:row>
    <x:row r="3" ht="28" customHeight="1">
      <x:c r="A3" s="7"/>
      <x:c r="B3" s="7"/>
      <x:c r="C3" s="7"/>
      <x:c r="D3" s="7"/>
      <x:c r="E3" s="7"/>
      <x:c r="F3" s="7"/>
      <x:c r="G3" s="7"/>
      <x:c r="H3" s="7"/>
    </x:row>
    <x:row r="5" ht="28" customHeight="1">
      <x:c r="A5" s="30" t="str">
        <x:v>ID</x:v>
      </x:c>
      <x:c r="B5" s="31" t="str">
        <x:v>Dependency</x:v>
      </x:c>
      <x:c r="C5" s="31" t="str">
        <x:v>Owner</x:v>
      </x:c>
      <x:c r="D5" s="31" t="str">
        <x:v>Predecessor</x:v>
      </x:c>
      <x:c r="E5" s="31" t="str">
        <x:v>Status</x:v>
      </x:c>
      <x:c r="F5" s="31" t="str">
        <x:v>Acceptance evidence</x:v>
      </x:c>
      <x:c r="G5" s="31" t="str">
        <x:v>Blocker / downstream effect</x:v>
      </x:c>
      <x:c r="H5" s="32" t="str">
        <x:v>Pause condition / next action</x:v>
      </x:c>
    </x:row>
    <x:row r="6">
      <x:c r="A6" s="36" t="str">
        <x:v>DEP-01</x:v>
      </x:c>
      <x:c r="B6" s="36" t="str">
        <x:v>Site and lease authority</x:v>
      </x:c>
      <x:c r="C6" s="64" t="str"/>
      <x:c r="D6" s="82" t="str"/>
      <x:c r="E6" s="82" t="str">
        <x:v>Open</x:v>
      </x:c>
      <x:c r="F6" s="82" t="str"/>
      <x:c r="G6" s="82" t="str"/>
      <x:c r="H6" s="65" t="str"/>
    </x:row>
    <x:row r="7">
      <x:c r="A7" s="39" t="str">
        <x:v>DEP-02</x:v>
      </x:c>
      <x:c r="B7" s="39" t="str">
        <x:v>Issued design and required approvals</x:v>
      </x:c>
      <x:c r="C7" s="66" t="str"/>
      <x:c r="D7" s="50" t="str"/>
      <x:c r="E7" s="50" t="str">
        <x:v>Open</x:v>
      </x:c>
      <x:c r="F7" s="50" t="str"/>
      <x:c r="G7" s="50" t="str"/>
      <x:c r="H7" s="67" t="str"/>
    </x:row>
    <x:row r="8">
      <x:c r="A8" s="39" t="str">
        <x:v>DEP-03</x:v>
      </x:c>
      <x:c r="B8" s="39" t="str">
        <x:v>Construction completion and acceptance</x:v>
      </x:c>
      <x:c r="C8" s="66" t="str"/>
      <x:c r="D8" s="50" t="str"/>
      <x:c r="E8" s="50" t="str">
        <x:v>Open</x:v>
      </x:c>
      <x:c r="F8" s="50" t="str"/>
      <x:c r="G8" s="50" t="str"/>
      <x:c r="H8" s="67" t="str"/>
    </x:row>
    <x:row r="9">
      <x:c r="A9" s="39" t="str">
        <x:v>DEP-04</x:v>
      </x:c>
      <x:c r="B9" s="39" t="str">
        <x:v>Equipment, technology, security, and validation</x:v>
      </x:c>
      <x:c r="C9" s="66" t="str"/>
      <x:c r="D9" s="50" t="str"/>
      <x:c r="E9" s="50" t="str">
        <x:v>Open</x:v>
      </x:c>
      <x:c r="F9" s="50" t="str"/>
      <x:c r="G9" s="50" t="str"/>
      <x:c r="H9" s="67" t="str"/>
    </x:row>
    <x:row r="10">
      <x:c r="A10" s="39" t="str">
        <x:v>DEP-05</x:v>
      </x:c>
      <x:c r="B10" s="39" t="str">
        <x:v>Occupancy and operational permits</x:v>
      </x:c>
      <x:c r="C10" s="66" t="str"/>
      <x:c r="D10" s="50" t="str"/>
      <x:c r="E10" s="50" t="str">
        <x:v>Open</x:v>
      </x:c>
      <x:c r="F10" s="50" t="str"/>
      <x:c r="G10" s="50" t="str"/>
      <x:c r="H10" s="67" t="str"/>
    </x:row>
    <x:row r="11">
      <x:c r="A11" s="39" t="str">
        <x:v>DEP-06</x:v>
      </x:c>
      <x:c r="B11" s="39" t="str">
        <x:v>Payer, billing, and payment readiness</x:v>
      </x:c>
      <x:c r="C11" s="66" t="str"/>
      <x:c r="D11" s="50" t="str"/>
      <x:c r="E11" s="50" t="str">
        <x:v>Open</x:v>
      </x:c>
      <x:c r="F11" s="50" t="str"/>
      <x:c r="G11" s="50" t="str"/>
      <x:c r="H11" s="67" t="str"/>
    </x:row>
    <x:row r="12">
      <x:c r="A12" s="39" t="str">
        <x:v>DEP-07</x:v>
      </x:c>
      <x:c r="B12" s="39" t="str">
        <x:v>Team hiring, training, and backup</x:v>
      </x:c>
      <x:c r="C12" s="66" t="str"/>
      <x:c r="D12" s="50" t="str"/>
      <x:c r="E12" s="50" t="str">
        <x:v>Open</x:v>
      </x:c>
      <x:c r="F12" s="50" t="str"/>
      <x:c r="G12" s="50" t="str"/>
      <x:c r="H12" s="67" t="str"/>
    </x:row>
    <x:row r="13">
      <x:c r="A13" s="39" t="str">
        <x:v>DEP-08</x:v>
      </x:c>
      <x:c r="B13" s="39" t="str">
        <x:v>Opening working capital and first-day controls</x:v>
      </x:c>
      <x:c r="C13" s="68" t="str"/>
      <x:c r="D13" s="83" t="str"/>
      <x:c r="E13" s="83" t="str">
        <x:v>Open</x:v>
      </x:c>
      <x:c r="F13" s="83" t="str"/>
      <x:c r="G13" s="83" t="str"/>
      <x:c r="H13" s="69" t="str"/>
    </x:row>
  </x:sheetData>
  <x:mergeCells>
    <x:mergeCell ref="A1:H1"/>
    <x:mergeCell ref="A2:H3"/>
  </x:mergeCells>
  <x:dataValidations count="1">
    <x:dataValidation type="list" sqref="E6:E13">
      <x:formula1>"Open,Blocked,In progress,Accepted,Not applicable"</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38" hidden="0" customWidth="1"/>
    <x:col min="2" max="2" width="20" hidden="0" customWidth="1"/>
    <x:col min="3" max="3" width="20" hidden="0" customWidth="1"/>
    <x:col min="4" max="4" width="58" hidden="0" customWidth="1"/>
    <x:col min="5" max="5" width="20" hidden="0" customWidth="1"/>
    <x:col min="6" max="6" width="20" hidden="0" customWidth="1"/>
    <x:col min="7" max="7" width="20" hidden="0" customWidth="1"/>
    <x:col min="8" max="8" width="20" hidden="0" customWidth="1"/>
  </x:cols>
  <x:sheetData>
    <x:row r="1" ht="34" customHeight="1">
      <x:c r="A1" s="3" t="str">
        <x:v>Fictional completed capital example</x:v>
      </x:c>
      <x:c r="B1" s="3"/>
      <x:c r="C1" s="3"/>
      <x:c r="D1" s="3"/>
      <x:c r="E1" s="3"/>
      <x:c r="F1" s="3"/>
      <x:c r="G1" s="3"/>
      <x:c r="H1" s="3"/>
    </x:row>
    <x:row r="2" ht="28" customHeight="1">
      <x:c r="A2" s="7" t="str">
        <x:v>Illustration only. These values are not cost-per-square-foot benchmarks, bids, lender terms, or a recommended budget.</x:v>
      </x:c>
      <x:c r="B2" s="7"/>
      <x:c r="C2" s="7"/>
      <x:c r="D2" s="7"/>
      <x:c r="E2" s="7"/>
      <x:c r="F2" s="7"/>
      <x:c r="G2" s="7"/>
      <x:c r="H2" s="7"/>
    </x:row>
    <x:row r="3" ht="28" customHeight="1">
      <x:c r="A3" s="7"/>
      <x:c r="B3" s="7"/>
      <x:c r="C3" s="7"/>
      <x:c r="D3" s="7"/>
      <x:c r="E3" s="7"/>
      <x:c r="F3" s="7"/>
      <x:c r="G3" s="7"/>
      <x:c r="H3" s="7"/>
    </x:row>
    <x:row r="5" ht="28" customHeight="1">
      <x:c r="A5" s="30" t="str">
        <x:v>Input</x:v>
      </x:c>
      <x:c r="B5" s="31" t="str">
        <x:v>Fictional value</x:v>
      </x:c>
      <x:c r="C5" s="31" t="str">
        <x:v>Unit</x:v>
      </x:c>
      <x:c r="D5" s="32" t="str">
        <x:v>Explanation</x:v>
      </x:c>
    </x:row>
    <x:row r="6">
      <x:c r="A6" s="36" t="str">
        <x:v>Site, lease, and occupancy</x:v>
      </x:c>
      <x:c r="B6" s="107" t="n">
        <x:v>130000</x:v>
      </x:c>
      <x:c r="C6" s="36" t="str">
        <x:v>Currency</x:v>
      </x:c>
      <x:c r="D6" s="36" t="str">
        <x:v>Fictional</x:v>
      </x:c>
    </x:row>
    <x:row r="7">
      <x:c r="A7" s="39" t="str">
        <x:v>Design and professional</x:v>
      </x:c>
      <x:c r="B7" s="108" t="n">
        <x:v>120000</x:v>
      </x:c>
      <x:c r="C7" s="39" t="str">
        <x:v>Currency</x:v>
      </x:c>
      <x:c r="D7" s="39" t="str">
        <x:v>Fictional</x:v>
      </x:c>
    </x:row>
    <x:row r="8">
      <x:c r="A8" s="39" t="str">
        <x:v>Construction</x:v>
      </x:c>
      <x:c r="B8" s="108" t="n">
        <x:v>850000</x:v>
      </x:c>
      <x:c r="C8" s="39" t="str">
        <x:v>Currency</x:v>
      </x:c>
      <x:c r="D8" s="39" t="str">
        <x:v>Fictional</x:v>
      </x:c>
    </x:row>
    <x:row r="9">
      <x:c r="A9" s="39" t="str">
        <x:v>Equipment and technology</x:v>
      </x:c>
      <x:c r="B9" s="108" t="n">
        <x:v>475000</x:v>
      </x:c>
      <x:c r="C9" s="39" t="str">
        <x:v>Currency</x:v>
      </x:c>
      <x:c r="D9" s="39" t="str">
        <x:v>Fictional</x:v>
      </x:c>
    </x:row>
    <x:row r="10">
      <x:c r="A10" s="39" t="str">
        <x:v>Inventory and preopening</x:v>
      </x:c>
      <x:c r="B10" s="108" t="n">
        <x:v>175000</x:v>
      </x:c>
      <x:c r="C10" s="39" t="str">
        <x:v>Currency</x:v>
      </x:c>
      <x:c r="D10" s="39" t="str">
        <x:v>Fictional</x:v>
      </x:c>
    </x:row>
    <x:row r="11">
      <x:c r="A11" s="39" t="str">
        <x:v>Original construction contingency</x:v>
      </x:c>
      <x:c r="B11" s="108" t="n">
        <x:v>100000</x:v>
      </x:c>
      <x:c r="C11" s="39" t="str">
        <x:v>Currency</x:v>
      </x:c>
      <x:c r="D11" s="39" t="str">
        <x:v>Fictional</x:v>
      </x:c>
    </x:row>
    <x:row r="12">
      <x:c r="A12" s="39" t="str">
        <x:v>Approved changes</x:v>
      </x:c>
      <x:c r="B12" s="108" t="n">
        <x:v>35000</x:v>
      </x:c>
      <x:c r="C12" s="39" t="str">
        <x:v>Currency</x:v>
      </x:c>
      <x:c r="D12" s="39" t="str">
        <x:v>Fictional</x:v>
      </x:c>
    </x:row>
    <x:row r="13">
      <x:c r="A13" s="39" t="str">
        <x:v>Pending change exposure</x:v>
      </x:c>
      <x:c r="B13" s="108" t="n">
        <x:v>45000</x:v>
      </x:c>
      <x:c r="C13" s="39" t="str">
        <x:v>Currency</x:v>
      </x:c>
      <x:c r="D13" s="39" t="str">
        <x:v>Fictional</x:v>
      </x:c>
    </x:row>
    <x:row r="14">
      <x:c r="A14" s="39" t="str">
        <x:v>Committed funding</x:v>
      </x:c>
      <x:c r="B14" s="108" t="n">
        <x:v>2050000</x:v>
      </x:c>
      <x:c r="C14" s="39" t="str">
        <x:v>Currency</x:v>
      </x:c>
      <x:c r="D14" s="39" t="str">
        <x:v>Fictional</x:v>
      </x:c>
    </x:row>
    <x:row r="15">
      <x:c r="A15" s="39" t="str">
        <x:v>Opening working capital required</x:v>
      </x:c>
      <x:c r="B15" s="108" t="n">
        <x:v>240000</x:v>
      </x:c>
      <x:c r="C15" s="39" t="str">
        <x:v>Currency</x:v>
      </x:c>
      <x:c r="D15" s="39" t="str">
        <x:v>Fictional</x:v>
      </x:c>
    </x:row>
    <x:row r="16">
      <x:c r="A16" s="39" t="str">
        <x:v>Household reserve required</x:v>
      </x:c>
      <x:c r="B16" s="108" t="n">
        <x:v>90000</x:v>
      </x:c>
      <x:c r="C16" s="39" t="str">
        <x:v>Currency</x:v>
      </x:c>
      <x:c r="D16" s="39" t="str">
        <x:v>Fictional</x:v>
      </x:c>
    </x:row>
    <x:row r="17">
      <x:c r="A17" s="39" t="str">
        <x:v>Household reserve protected</x:v>
      </x:c>
      <x:c r="B17" s="108" t="n">
        <x:v>100000</x:v>
      </x:c>
      <x:c r="C17" s="39" t="str">
        <x:v>Currency</x:v>
      </x:c>
      <x:c r="D17" s="39" t="str">
        <x:v>Fictional</x:v>
      </x:c>
    </x:row>
    <x:row r="21" ht="24" customHeight="1">
      <x:c r="A21" s="17" t="str">
        <x:v>Fictional result</x:v>
      </x:c>
      <x:c r="B21" s="17"/>
      <x:c r="C21" s="17"/>
      <x:c r="D21" s="17"/>
      <x:c r="E21" s="17"/>
      <x:c r="F21" s="17"/>
      <x:c r="G21" s="17"/>
      <x:c r="H21" s="17"/>
    </x:row>
    <x:row r="22" ht="28" customHeight="1">
      <x:c r="A22" s="30" t="str">
        <x:v>Result</x:v>
      </x:c>
      <x:c r="B22" s="31" t="str">
        <x:v>Formula</x:v>
      </x:c>
      <x:c r="C22" s="31" t="str">
        <x:v>Value</x:v>
      </x:c>
      <x:c r="D22" s="32" t="str">
        <x:v>Interpretation</x:v>
      </x:c>
    </x:row>
    <x:row r="23">
      <x:c r="A23" s="36" t="str">
        <x:v>Five-budget base project</x:v>
      </x:c>
      <x:c r="B23" s="36" t="str">
        <x:v>Sum of first five budgets</x:v>
      </x:c>
      <x:c r="C23" s="70" t="n">
        <x:f>SUM(B6:B10)</x:f>
        <x:v>1750000</x:v>
      </x:c>
      <x:c r="D23" s="36" t="str">
        <x:v>Before contingency and changes</x:v>
      </x:c>
    </x:row>
    <x:row r="24" ht="40" customHeight="1">
      <x:c r="A24" s="39" t="str">
        <x:v>Contingency remaining</x:v>
      </x:c>
      <x:c r="B24" s="39" t="str">
        <x:v>Original contingency less approved changes, floored at zero</x:v>
      </x:c>
      <x:c r="C24" s="73" t="n">
        <x:f>MAX(0,B11-B12)</x:f>
        <x:v>65000</x:v>
      </x:c>
      <x:c r="D24" s="39" t="str">
        <x:v>Not opening cash</x:v>
      </x:c>
    </x:row>
    <x:row r="25" ht="58" customHeight="1">
      <x:c r="A25" s="39" t="str">
        <x:v>Funding remaining before pending exposure</x:v>
      </x:c>
      <x:c r="B25" s="39" t="str">
        <x:v>Funding less base, greater of contingency or approved changes, and working capital</x:v>
      </x:c>
      <x:c r="C25" s="73" t="n">
        <x:f>B14-C23-MAX(B11,B12)-B15</x:f>
        <x:v>-40000</x:v>
      </x:c>
      <x:c r="D25" s="39" t="str">
        <x:v>Must still clear safety checks</x:v>
      </x:c>
    </x:row>
    <x:row r="26" ht="58" customHeight="1">
      <x:c r="A26" s="39" t="str">
        <x:v>Funding remaining after pending exposure</x:v>
      </x:c>
      <x:c r="B26" s="39" t="str">
        <x:v>Funding less base, greater of contingency or total changes, and working capital</x:v>
      </x:c>
      <x:c r="C26" s="73" t="n">
        <x:f>B14-C23-MAX(B11,B12+B13)-B15</x:f>
        <x:v>-40000</x:v>
      </x:c>
      <x:c r="D26" s="39" t="str">
        <x:v>Shows current downside exposure</x:v>
      </x:c>
    </x:row>
    <x:row r="27">
      <x:c r="A27" s="39" t="str">
        <x:v>Household reserve difference</x:v>
      </x:c>
      <x:c r="B27" s="39" t="str">
        <x:v>Protected − required</x:v>
      </x:c>
      <x:c r="C27" s="76" t="n">
        <x:f>B17-B16</x:f>
        <x:v>10000</x:v>
      </x:c>
      <x:c r="D27" s="39" t="str">
        <x:v>Separate from practice cash</x:v>
      </x:c>
    </x:row>
  </x:sheetData>
  <x:mergeCells>
    <x:mergeCell ref="A1:H1"/>
    <x:mergeCell ref="A2:H3"/>
    <x:mergeCell ref="A21:H21"/>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0" hidden="0" customWidth="1"/>
    <x:col min="2" max="2" width="31" hidden="0" customWidth="1"/>
    <x:col min="3" max="3" width="20" hidden="0" customWidth="1"/>
    <x:col min="4" max="4" width="36" hidden="0" customWidth="1"/>
    <x:col min="5" max="5" width="24" hidden="0" customWidth="1"/>
    <x:col min="6" max="6" width="36" hidden="0" customWidth="1"/>
    <x:col min="7" max="7" width="36" hidden="0" customWidth="1"/>
    <x:col min="8" max="8" width="20" hidden="0" customWidth="1"/>
  </x:cols>
  <x:sheetData>
    <x:row r="1" ht="34" customHeight="1">
      <x:c r="A1" s="3" t="str">
        <x:v>Safety checks that must pass on their own</x:v>
      </x:c>
      <x:c r="B1" s="3"/>
      <x:c r="C1" s="3"/>
      <x:c r="D1" s="3"/>
      <x:c r="E1" s="3"/>
      <x:c r="F1" s="3"/>
      <x:c r="G1" s="3"/>
      <x:c r="H1" s="3"/>
    </x:row>
    <x:row r="2" ht="28" customHeight="1">
      <x:c r="A2" s="7" t="str">
        <x:v>A strong price or calculated return cannot make an unresolved lease, cash, clinical, patient, authority, or liability issue safe.</x:v>
      </x:c>
      <x:c r="B2" s="7"/>
      <x:c r="C2" s="7"/>
      <x:c r="D2" s="7"/>
      <x:c r="E2" s="7"/>
      <x:c r="F2" s="7"/>
      <x:c r="G2" s="7"/>
      <x:c r="H2" s="7"/>
    </x:row>
    <x:row r="3" ht="28" customHeight="1">
      <x:c r="A3" s="7"/>
      <x:c r="B3" s="7"/>
      <x:c r="C3" s="7"/>
      <x:c r="D3" s="7"/>
      <x:c r="E3" s="7"/>
      <x:c r="F3" s="7"/>
      <x:c r="G3" s="7"/>
      <x:c r="H3" s="7"/>
    </x:row>
    <x:row r="5" ht="28" customHeight="1">
      <x:c r="A5" s="30" t="str">
        <x:v>Check ID</x:v>
      </x:c>
      <x:c r="B5" s="31" t="str">
        <x:v>Safety check</x:v>
      </x:c>
      <x:c r="C5" s="31" t="str">
        <x:v>Status</x:v>
      </x:c>
      <x:c r="D5" s="31" t="str">
        <x:v>Document or report that supports this</x:v>
      </x:c>
      <x:c r="E5" s="31" t="str">
        <x:v>Who should review</x:v>
      </x:c>
      <x:c r="F5" s="31" t="str">
        <x:v>Next action</x:v>
      </x:c>
      <x:c r="G5" s="31" t="str">
        <x:v>Pause, renegotiate, or walk away if</x:v>
      </x:c>
      <x:c r="H5" s="32" t="str">
        <x:v>Review date</x:v>
      </x:c>
    </x:row>
    <x:row r="6">
      <x:c r="A6" s="36" t="str">
        <x:v>SC-01</x:v>
      </x:c>
      <x:c r="B6" s="36" t="str">
        <x:v>Patient-care model and facility program are documented</x:v>
      </x:c>
      <x:c r="C6" s="64" t="str">
        <x:v>Open</x:v>
      </x:c>
      <x:c r="D6" s="82" t="str"/>
      <x:c r="E6" s="82" t="str">
        <x:v>Owner clinician, architect, operations reviewer</x:v>
      </x:c>
      <x:c r="F6" s="82" t="str"/>
      <x:c r="G6" s="82" t="str">
        <x:v>The facility is being designed around hoped-for production rather than care and workflow</x:v>
      </x:c>
      <x:c r="H6" s="65" t="str"/>
    </x:row>
    <x:row r="7">
      <x:c r="A7" s="39" t="str">
        <x:v>SC-02</x:v>
      </x:c>
      <x:c r="B7" s="39" t="str">
        <x:v>Site, use, utilities, structure, access, and lease authority are acceptable</x:v>
      </x:c>
      <x:c r="C7" s="66" t="str">
        <x:v>Open</x:v>
      </x:c>
      <x:c r="D7" s="50" t="str"/>
      <x:c r="E7" s="50" t="str">
        <x:v>Tenant counsel, architect, engineers, facility reviewers</x:v>
      </x:c>
      <x:c r="F7" s="50" t="str"/>
      <x:c r="G7" s="50" t="str">
        <x:v>A material site condition or right remains unresolved</x:v>
      </x:c>
      <x:c r="H7" s="67" t="str"/>
    </x:row>
    <x:row r="8">
      <x:c r="A8" s="39" t="str">
        <x:v>SC-03</x:v>
      </x:c>
      <x:c r="B8" s="39" t="str">
        <x:v>Bids use one issued scope and disclose allowances and exclusions</x:v>
      </x:c>
      <x:c r="C8" s="66" t="str">
        <x:v>Open</x:v>
      </x:c>
      <x:c r="D8" s="50" t="str"/>
      <x:c r="E8" s="50" t="str">
        <x:v>Owner, architect, contractor, construction counsel</x:v>
      </x:c>
      <x:c r="F8" s="50" t="str"/>
      <x:c r="G8" s="50" t="str">
        <x:v>The low bid depends on missing or incomparable scope</x:v>
      </x:c>
      <x:c r="H8" s="67" t="str"/>
    </x:row>
    <x:row r="9">
      <x:c r="A9" s="39" t="str">
        <x:v>SC-04</x:v>
      </x:c>
      <x:c r="B9" s="39" t="str">
        <x:v>Construction contingency remains protected against approved and pending change exposure</x:v>
      </x:c>
      <x:c r="C9" s="66" t="str">
        <x:v>Open</x:v>
      </x:c>
      <x:c r="D9" s="50" t="str"/>
      <x:c r="E9" s="50" t="str">
        <x:v>Owner, CPA, lender, project team</x:v>
      </x:c>
      <x:c r="F9" s="50" t="str"/>
      <x:c r="G9" s="50" t="str">
        <x:v>Remaining contingency is inadequate for unresolved risk</x:v>
      </x:c>
      <x:c r="H9" s="67" t="str"/>
    </x:row>
    <x:row r="10">
      <x:c r="A10" s="39" t="str">
        <x:v>SC-05</x:v>
      </x:c>
      <x:c r="B10" s="39" t="str">
        <x:v>Opening working capital remains protected after all project uses</x:v>
      </x:c>
      <x:c r="C10" s="66" t="str">
        <x:v>Open</x:v>
      </x:c>
      <x:c r="D10" s="50" t="str"/>
      <x:c r="E10" s="50" t="str">
        <x:v>Owner, CPA, lender, household</x:v>
      </x:c>
      <x:c r="F10" s="50" t="str"/>
      <x:c r="G10" s="50" t="str">
        <x:v>The build consumes operating cash needed after opening</x:v>
      </x:c>
      <x:c r="H10" s="67" t="str"/>
    </x:row>
    <x:row r="11">
      <x:c r="A11" s="39" t="str">
        <x:v>SC-06</x:v>
      </x:c>
      <x:c r="B11" s="39" t="str">
        <x:v>Household reserve remains outside the project</x:v>
      </x:c>
      <x:c r="C11" s="66" t="str">
        <x:v>Open</x:v>
      </x:c>
      <x:c r="D11" s="50" t="str"/>
      <x:c r="E11" s="50" t="str">
        <x:v>Owner, household, CPA</x:v>
      </x:c>
      <x:c r="F11" s="50" t="str"/>
      <x:c r="G11" s="50" t="str">
        <x:v>The household cannot absorb delay or low early cash</x:v>
      </x:c>
      <x:c r="H11" s="67" t="str"/>
    </x:row>
    <x:row r="12">
      <x:c r="A12" s="39" t="str">
        <x:v>SC-07</x:v>
      </x:c>
      <x:c r="B12" s="39" t="str">
        <x:v>Opening dependencies have owners and acceptance evidence</x:v>
      </x:c>
      <x:c r="C12" s="68" t="str">
        <x:v>Open</x:v>
      </x:c>
      <x:c r="D12" s="83" t="str"/>
      <x:c r="E12" s="83" t="str">
        <x:v>Owner, manager, project and clinical leads</x:v>
      </x:c>
      <x:c r="F12" s="83" t="str"/>
      <x:c r="G12" s="83" t="str">
        <x:v>The practice is physically complete but unable to open or bill safely</x:v>
      </x:c>
      <x:c r="H12" s="69" t="str"/>
    </x:row>
  </x:sheetData>
  <x:mergeCells>
    <x:mergeCell ref="A1:H1"/>
    <x:mergeCell ref="A2:H3"/>
  </x:mergeCells>
  <x:conditionalFormatting sqref="C6:C12">
    <x:cfRule type="containsText" dxfId="0" priority="1" operator="containsText" text="Open"/>
    <x:cfRule type="containsText" dxfId="1" priority="2" operator="containsText" text="Documented"/>
  </x:conditionalFormatting>
  <x:dataValidations count="1">
    <x:dataValidation type="list" sqref="C6:C12">
      <x:formula1>"Open,Partly documented,Documented,Not applicable"</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18" hidden="0" customWidth="1"/>
    <x:col min="2" max="2" width="28" hidden="0" customWidth="1"/>
    <x:col min="3" max="3" width="19" hidden="0" customWidth="1"/>
    <x:col min="4" max="4" width="36" hidden="0" customWidth="1"/>
    <x:col min="5" max="5" width="25" hidden="0" customWidth="1"/>
    <x:col min="6" max="6" width="36" hidden="0" customWidth="1"/>
    <x:col min="7" max="7" width="22" hidden="0" customWidth="1"/>
    <x:col min="8" max="8" width="18" hidden="0" customWidth="1"/>
  </x:cols>
  <x:sheetData>
    <x:row r="1" ht="34" customHeight="1">
      <x:c r="A1" s="3" t="str">
        <x:v>Evidence and open questions</x:v>
      </x:c>
      <x:c r="B1" s="3"/>
      <x:c r="C1" s="3"/>
      <x:c r="D1" s="3"/>
      <x:c r="E1" s="3"/>
      <x:c r="F1" s="3"/>
      <x:c r="G1" s="3"/>
      <x:c r="H1" s="3"/>
    </x:row>
    <x:row r="2" ht="28" customHeight="1">
      <x:c r="A2" s="7" t="str">
        <x:v>Record how well an important item is documented, what remains unknown, and the next record that could change the result.</x:v>
      </x:c>
      <x:c r="B2" s="7"/>
      <x:c r="C2" s="7"/>
      <x:c r="D2" s="7"/>
      <x:c r="E2" s="7"/>
      <x:c r="F2" s="7"/>
      <x:c r="G2" s="7"/>
      <x:c r="H2" s="7"/>
    </x:row>
    <x:row r="3" ht="28" customHeight="1">
      <x:c r="A3" s="7"/>
      <x:c r="B3" s="7"/>
      <x:c r="C3" s="7"/>
      <x:c r="D3" s="7"/>
      <x:c r="E3" s="7"/>
      <x:c r="F3" s="7"/>
      <x:c r="G3" s="7"/>
      <x:c r="H3" s="7"/>
    </x:row>
    <x:row r="5" ht="28" customHeight="1">
      <x:c r="A5" s="30" t="str">
        <x:v>Item ID</x:v>
      </x:c>
      <x:c r="B5" s="31" t="str">
        <x:v>Claim or input</x:v>
      </x:c>
      <x:c r="C5" s="31" t="str">
        <x:v>Documentation status</x:v>
      </x:c>
      <x:c r="D5" s="31" t="str">
        <x:v>Document or report</x:v>
      </x:c>
      <x:c r="E5" s="31" t="str">
        <x:v>Important limit</x:v>
      </x:c>
      <x:c r="F5" s="31" t="str">
        <x:v>Next question or record request</x:v>
      </x:c>
      <x:c r="G5" s="31" t="str">
        <x:v>Owner / reviewer</x:v>
      </x:c>
      <x:c r="H5" s="32" t="str">
        <x:v>Recheck date</x:v>
      </x:c>
    </x:row>
    <x:row r="6">
      <x:c r="A6" s="36" t="str">
        <x:v>EV-01</x:v>
      </x:c>
      <x:c r="B6" s="64" t="str">
        <x:v>Care model and facility program</x:v>
      </x:c>
      <x:c r="C6" s="82" t="str">
        <x:v>Missing</x:v>
      </x:c>
      <x:c r="D6" s="82" t="str"/>
      <x:c r="E6" s="82" t="str"/>
      <x:c r="F6" s="82" t="str">
        <x:v>Provide written rooms, hours, staffing, workflow, equipment, and clinical requirements</x:v>
      </x:c>
      <x:c r="G6" s="82" t="str"/>
      <x:c r="H6" s="65" t="str"/>
    </x:row>
    <x:row r="7">
      <x:c r="A7" s="39" t="str">
        <x:v>EV-02</x:v>
      </x:c>
      <x:c r="B7" s="66" t="str">
        <x:v>Site and lease authority</x:v>
      </x:c>
      <x:c r="C7" s="50" t="str">
        <x:v>Missing</x:v>
      </x:c>
      <x:c r="D7" s="50" t="str"/>
      <x:c r="E7" s="50" t="str"/>
      <x:c r="F7" s="50" t="str">
        <x:v>Provide direct use, access, utility, building-system, lease, and consent records</x:v>
      </x:c>
      <x:c r="G7" s="50" t="str"/>
      <x:c r="H7" s="67" t="str"/>
    </x:row>
    <x:row r="8">
      <x:c r="A8" s="39" t="str">
        <x:v>EV-03</x:v>
      </x:c>
      <x:c r="B8" s="66" t="str">
        <x:v>Issued design and common bid scope</x:v>
      </x:c>
      <x:c r="C8" s="50" t="str">
        <x:v>Missing</x:v>
      </x:c>
      <x:c r="D8" s="50" t="str"/>
      <x:c r="E8" s="50" t="str"/>
      <x:c r="F8" s="50" t="str">
        <x:v>Provide issued plans, specifications, bid instructions, allowances, exclusions, and addenda</x:v>
      </x:c>
      <x:c r="G8" s="50" t="str"/>
      <x:c r="H8" s="67" t="str"/>
    </x:row>
    <x:row r="9">
      <x:c r="A9" s="39" t="str">
        <x:v>EV-04</x:v>
      </x:c>
      <x:c r="B9" s="66" t="str">
        <x:v>Complete sources and uses</x:v>
      </x:c>
      <x:c r="C9" s="50" t="str">
        <x:v>Missing</x:v>
      </x:c>
      <x:c r="D9" s="50" t="str"/>
      <x:c r="E9" s="50" t="str"/>
      <x:c r="F9" s="50" t="str">
        <x:v>Provide funding commitments, restrictions, owner cash, fees, interest, and reserve treatment</x:v>
      </x:c>
      <x:c r="G9" s="50" t="str"/>
      <x:c r="H9" s="67" t="str"/>
    </x:row>
    <x:row r="10">
      <x:c r="A10" s="39" t="str">
        <x:v>EV-05</x:v>
      </x:c>
      <x:c r="B10" s="66" t="str">
        <x:v>Change exposure</x:v>
      </x:c>
      <x:c r="C10" s="50" t="str">
        <x:v>Missing</x:v>
      </x:c>
      <x:c r="D10" s="50" t="str"/>
      <x:c r="E10" s="50" t="str"/>
      <x:c r="F10" s="50" t="str">
        <x:v>Reconcile approved, pending, downstream, and schedule effects</x:v>
      </x:c>
      <x:c r="G10" s="50" t="str"/>
      <x:c r="H10" s="67" t="str"/>
    </x:row>
    <x:row r="11">
      <x:c r="A11" s="39" t="str">
        <x:v>EV-06</x:v>
      </x:c>
      <x:c r="B11" s="68" t="str">
        <x:v>Opening working capital and dependencies</x:v>
      </x:c>
      <x:c r="C11" s="83" t="str">
        <x:v>Missing</x:v>
      </x:c>
      <x:c r="D11" s="83" t="str"/>
      <x:c r="E11" s="83" t="str"/>
      <x:c r="F11" s="83" t="str">
        <x:v>Provide monthly ramp, payer timing, payroll, occupancy, permits, staffing, and first-day controls</x:v>
      </x:c>
      <x:c r="G11" s="83" t="str"/>
      <x:c r="H11" s="69" t="str"/>
    </x:row>
  </x:sheetData>
  <x:mergeCells>
    <x:mergeCell ref="A1:H1"/>
    <x:mergeCell ref="A2:H3"/>
  </x:mergeCells>
  <x:dataValidations count="1">
    <x:dataValidation type="list" sqref="C6:C11">
      <x:formula1>"Missing,Assumption,Partly documented,Documented,Disputed"</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8" hidden="0" customWidth="1"/>
    <x:col min="2" max="2" width="24" hidden="0" customWidth="1"/>
    <x:col min="3" max="3" width="52" hidden="0" customWidth="1"/>
    <x:col min="4" max="4" width="38" hidden="0" customWidth="1"/>
    <x:col min="5" max="5" width="22" hidden="0" customWidth="1"/>
    <x:col min="6" max="6" width="18" hidden="0" customWidth="1"/>
    <x:col min="7" max="7" width="18" hidden="0" customWidth="1"/>
    <x:col min="8" max="8" width="18" hidden="0" customWidth="1"/>
  </x:cols>
  <x:sheetData>
    <x:row r="1" ht="34" customHeight="1">
      <x:c r="A1" s="3" t="str">
        <x:v>Questions for advisers</x:v>
      </x:c>
      <x:c r="B1" s="3"/>
      <x:c r="C1" s="3"/>
      <x:c r="D1" s="3"/>
      <x:c r="E1" s="3"/>
      <x:c r="F1" s="3"/>
      <x:c r="G1" s="3"/>
      <x:c r="H1" s="3"/>
    </x:row>
    <x:row r="2" ht="28" customHeight="1">
      <x:c r="A2" s="7" t="str">
        <x:v>Assign each question to the reviewer whose written scope fits it. No one adviser should be treated as qualified to answer every question.</x:v>
      </x:c>
      <x:c r="B2" s="7"/>
      <x:c r="C2" s="7"/>
      <x:c r="D2" s="7"/>
      <x:c r="E2" s="7"/>
      <x:c r="F2" s="7"/>
      <x:c r="G2" s="7"/>
      <x:c r="H2" s="7"/>
    </x:row>
    <x:row r="3" ht="28" customHeight="1">
      <x:c r="A3" s="7"/>
      <x:c r="B3" s="7"/>
      <x:c r="C3" s="7"/>
      <x:c r="D3" s="7"/>
      <x:c r="E3" s="7"/>
      <x:c r="F3" s="7"/>
      <x:c r="G3" s="7"/>
      <x:c r="H3" s="7"/>
    </x:row>
    <x:row r="5" ht="28" customHeight="1">
      <x:c r="A5" s="30" t="str">
        <x:v>Question ID</x:v>
      </x:c>
      <x:c r="B5" s="31" t="str">
        <x:v>Ask</x:v>
      </x:c>
      <x:c r="C5" s="31" t="str">
        <x:v>Question</x:v>
      </x:c>
      <x:c r="D5" s="31" t="str">
        <x:v>Why it matters</x:v>
      </x:c>
      <x:c r="E5" s="31" t="str">
        <x:v>Response or next record</x:v>
      </x:c>
      <x:c r="F5" s="32" t="str">
        <x:v>Status</x:v>
      </x:c>
    </x:row>
    <x:row r="6">
      <x:c r="A6" s="36" t="str">
        <x:v>Q-01</x:v>
      </x:c>
      <x:c r="B6" s="36" t="str">
        <x:v>Architect / engineer</x:v>
      </x:c>
      <x:c r="C6" s="36" t="str">
        <x:v>Which site, utility, building-system, accessibility, life-safety, and code conditions remain unverified?</x:v>
      </x:c>
      <x:c r="D6" s="36" t="str">
        <x:v>The space must support the actual care model</x:v>
      </x:c>
      <x:c r="E6" s="64" t="str"/>
      <x:c r="F6" s="65" t="str">
        <x:v>Not asked</x:v>
      </x:c>
    </x:row>
    <x:row r="7">
      <x:c r="A7" s="39" t="str">
        <x:v>Q-02</x:v>
      </x:c>
      <x:c r="B7" s="39" t="str">
        <x:v>Tenant and construction counsel</x:v>
      </x:c>
      <x:c r="C7" s="39" t="str">
        <x:v>Which lease, construction, insurance, indemnity, schedule, change, acceptance, and remedy terms require revision?</x:v>
      </x:c>
      <x:c r="D7" s="39" t="str">
        <x:v>Documents allocate practical risk</x:v>
      </x:c>
      <x:c r="E7" s="66" t="str"/>
      <x:c r="F7" s="67" t="str">
        <x:v>Not asked</x:v>
      </x:c>
    </x:row>
    <x:row r="8">
      <x:c r="A8" s="39" t="str">
        <x:v>Q-03</x:v>
      </x:c>
      <x:c r="B8" s="39" t="str">
        <x:v>Dental CPA / lender</x:v>
      </x:c>
      <x:c r="C8" s="39" t="str">
        <x:v>Does the complete sources-and-uses preserve contingency, opening working capital, debt capacity, and household reserve?</x:v>
      </x:c>
      <x:c r="D8" s="39" t="str">
        <x:v>A funded build can still be unsafe at opening</x:v>
      </x:c>
      <x:c r="E8" s="66" t="str"/>
      <x:c r="F8" s="67" t="str">
        <x:v>Not asked</x:v>
      </x:c>
    </x:row>
    <x:row r="9">
      <x:c r="A9" s="39" t="str">
        <x:v>Q-04</x:v>
      </x:c>
      <x:c r="B9" s="39" t="str">
        <x:v>Contractor / architect</x:v>
      </x:c>
      <x:c r="C9" s="39" t="str">
        <x:v>Are the bids based on one scope, and what allowances, exclusions, owner-direct work, and unresolved systems remain?</x:v>
      </x:c>
      <x:c r="D9" s="39" t="str">
        <x:v>Price comparison requires comparable scope</x:v>
      </x:c>
      <x:c r="E9" s="66" t="str"/>
      <x:c r="F9" s="67" t="str">
        <x:v>Not asked</x:v>
      </x:c>
    </x:row>
    <x:row r="10">
      <x:c r="A10" s="39" t="str">
        <x:v>Q-05</x:v>
      </x:c>
      <x:c r="B10" s="39" t="str">
        <x:v>Manager / credentialing / technology leads</x:v>
      </x:c>
      <x:c r="C10" s="39" t="str">
        <x:v>Which opening dependencies lack an owner, predecessor, acceptance evidence, or recovery plan?</x:v>
      </x:c>
      <x:c r="D10" s="39" t="str">
        <x:v>Physical completion is not operational readiness</x:v>
      </x:c>
      <x:c r="E10" s="68" t="str"/>
      <x:c r="F10" s="69" t="str">
        <x:v>Not asked</x:v>
      </x:c>
    </x:row>
  </x:sheetData>
  <x:mergeCells>
    <x:mergeCell ref="A1:H1"/>
    <x:mergeCell ref="A2:H3"/>
  </x:mergeCells>
  <x:dataValidations count="1">
    <x:dataValidation type="list" sqref="F6:F10">
      <x:formula1>"Not asked,Asked,Answered with limits,Resolved"</x:formula1>
    </x:dataValidation>
  </x:dataValidation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27" hidden="0" customWidth="1"/>
    <x:col min="2" max="2" width="19" hidden="0" customWidth="1"/>
    <x:col min="3" max="3" width="18" hidden="0" customWidth="1"/>
    <x:col min="4" max="4" width="48" hidden="0" customWidth="1"/>
    <x:col min="5" max="5" width="32" hidden="0" customWidth="1"/>
    <x:col min="6" max="6" width="32" hidden="0" customWidth="1"/>
    <x:col min="7" max="7" width="18" hidden="0" customWidth="1"/>
    <x:col min="8" max="8" width="18" hidden="0" customWidth="1"/>
  </x:cols>
  <x:sheetData>
    <x:row r="1" ht="34" customHeight="1">
      <x:c r="A1" s="3" t="str">
        <x:v>Data dictionary</x:v>
      </x:c>
      <x:c r="B1" s="3"/>
      <x:c r="C1" s="3"/>
      <x:c r="D1" s="3"/>
      <x:c r="E1" s="3"/>
      <x:c r="F1" s="3"/>
      <x:c r="G1" s="3"/>
      <x:c r="H1" s="3"/>
    </x:row>
    <x:row r="2" ht="28" customHeight="1">
      <x:c r="A2" s="7" t="str">
        <x:v>Every field has one meaning, unit, permitted value, and limitation. Advanced raw data should use these definitions rather than inventing new columns.</x:v>
      </x:c>
      <x:c r="B2" s="7"/>
      <x:c r="C2" s="7"/>
      <x:c r="D2" s="7"/>
      <x:c r="E2" s="7"/>
      <x:c r="F2" s="7"/>
      <x:c r="G2" s="7"/>
      <x:c r="H2" s="7"/>
    </x:row>
    <x:row r="3" ht="28" customHeight="1">
      <x:c r="A3" s="7"/>
      <x:c r="B3" s="7"/>
      <x:c r="C3" s="7"/>
      <x:c r="D3" s="7"/>
      <x:c r="E3" s="7"/>
      <x:c r="F3" s="7"/>
      <x:c r="G3" s="7"/>
      <x:c r="H3" s="7"/>
    </x:row>
    <x:row r="5" ht="28" customHeight="1">
      <x:c r="A5" s="30" t="str">
        <x:v>Field</x:v>
      </x:c>
      <x:c r="B5" s="31" t="str">
        <x:v>Plain-language label</x:v>
      </x:c>
      <x:c r="C5" s="31" t="str">
        <x:v>Unit / format</x:v>
      </x:c>
      <x:c r="D5" s="31" t="str">
        <x:v>Definition</x:v>
      </x:c>
      <x:c r="E5" s="31" t="str">
        <x:v>Source or evidence</x:v>
      </x:c>
      <x:c r="F5" s="31" t="str">
        <x:v>Common misunderstanding</x:v>
      </x:c>
      <x:c r="G5" s="31" t="str">
        <x:v>Editable?</x:v>
      </x:c>
      <x:c r="H5" s="32" t="str">
        <x:v>Required?</x:v>
      </x:c>
    </x:row>
    <x:row r="6">
      <x:c r="A6" s="36" t="str">
        <x:v>site_lease_occupancy_cost</x:v>
      </x:c>
      <x:c r="B6" s="36" t="str">
        <x:v>Site, lease, and occupancy costs</x:v>
      </x:c>
      <x:c r="C6" s="36" t="str">
        <x:v>Currency</x:v>
      </x:c>
      <x:c r="D6" s="36" t="str">
        <x:v>Entered site and occupancy-related project uses</x:v>
      </x:c>
      <x:c r="E6" s="36" t="str">
        <x:v>Lease, invoices, estimates</x:v>
      </x:c>
      <x:c r="F6" s="36" t="str">
        <x:v>Not only rent</x:v>
      </x:c>
      <x:c r="G6" s="36" t="str">
        <x:v>Yes</x:v>
      </x:c>
      <x:c r="H6" s="36" t="str">
        <x:v>Yes</x:v>
      </x:c>
    </x:row>
    <x:row r="7">
      <x:c r="A7" s="39" t="str">
        <x:v>design_professional_cost</x:v>
      </x:c>
      <x:c r="B7" s="39" t="str">
        <x:v>Design and professional costs</x:v>
      </x:c>
      <x:c r="C7" s="39" t="str">
        <x:v>Currency</x:v>
      </x:c>
      <x:c r="D7" s="39" t="str">
        <x:v>Architect, engineering, legal, accounting, permit, and testing uses</x:v>
      </x:c>
      <x:c r="E7" s="39" t="str">
        <x:v>Engagements and invoices</x:v>
      </x:c>
      <x:c r="F7" s="39" t="str">
        <x:v>Not construction labor</x:v>
      </x:c>
      <x:c r="G7" s="39" t="str">
        <x:v>Yes</x:v>
      </x:c>
      <x:c r="H7" s="39" t="str">
        <x:v>Yes</x:v>
      </x:c>
    </x:row>
    <x:row r="8">
      <x:c r="A8" s="39" t="str">
        <x:v>construction_cost</x:v>
      </x:c>
      <x:c r="B8" s="39" t="str">
        <x:v>Construction costs</x:v>
      </x:c>
      <x:c r="C8" s="39" t="str">
        <x:v>Currency</x:v>
      </x:c>
      <x:c r="D8" s="39" t="str">
        <x:v>Common-scope construction and owner-direct work</x:v>
      </x:c>
      <x:c r="E8" s="39" t="str">
        <x:v>Issued bid / contract</x:v>
      </x:c>
      <x:c r="F8" s="39" t="str">
        <x:v>Must expose allowances and exclusions</x:v>
      </x:c>
      <x:c r="G8" s="39" t="str">
        <x:v>Yes</x:v>
      </x:c>
      <x:c r="H8" s="39" t="str">
        <x:v>Yes</x:v>
      </x:c>
    </x:row>
    <x:row r="9">
      <x:c r="A9" s="39" t="str">
        <x:v>equipment_technology_cost</x:v>
      </x:c>
      <x:c r="B9" s="39" t="str">
        <x:v>Equipment and technology</x:v>
      </x:c>
      <x:c r="C9" s="39" t="str">
        <x:v>Currency</x:v>
      </x:c>
      <x:c r="D9" s="39" t="str">
        <x:v>Clinical equipment, imaging, IT, security, installation, and training</x:v>
      </x:c>
      <x:c r="E9" s="39" t="str">
        <x:v>Quotes and agreements</x:v>
      </x:c>
      <x:c r="F9" s="39" t="str">
        <x:v>Quoted price may omit recurring or switching cost</x:v>
      </x:c>
      <x:c r="G9" s="39" t="str">
        <x:v>Yes</x:v>
      </x:c>
      <x:c r="H9" s="39" t="str">
        <x:v>Yes</x:v>
      </x:c>
    </x:row>
    <x:row r="10">
      <x:c r="A10" s="39" t="str">
        <x:v>preopening_cost</x:v>
      </x:c>
      <x:c r="B10" s="39" t="str">
        <x:v>Inventory and preopening costs</x:v>
      </x:c>
      <x:c r="C10" s="39" t="str">
        <x:v>Currency</x:v>
      </x:c>
      <x:c r="D10" s="39" t="str">
        <x:v>Supplies, recruiting, training, credentialing, rent, payroll, and launch needs</x:v>
      </x:c>
      <x:c r="E10" s="39" t="str">
        <x:v>Preopening plan</x:v>
      </x:c>
      <x:c r="F10" s="39" t="str">
        <x:v>Not opening working capital</x:v>
      </x:c>
      <x:c r="G10" s="39" t="str">
        <x:v>Yes</x:v>
      </x:c>
      <x:c r="H10" s="39" t="str">
        <x:v>Yes</x:v>
      </x:c>
    </x:row>
    <x:row r="11">
      <x:c r="A11" s="39" t="str">
        <x:v>construction_contingency</x:v>
      </x:c>
      <x:c r="B11" s="39" t="str">
        <x:v>Construction contingency</x:v>
      </x:c>
      <x:c r="C11" s="39" t="str">
        <x:v>Currency</x:v>
      </x:c>
      <x:c r="D11" s="39" t="str">
        <x:v>Reserve for defined project unknowns and changes</x:v>
      </x:c>
      <x:c r="E11" s="39" t="str">
        <x:v>Sources and uses</x:v>
      </x:c>
      <x:c r="F11" s="39" t="str">
        <x:v>Not savings or working capital</x:v>
      </x:c>
      <x:c r="G11" s="39" t="str">
        <x:v>Yes</x:v>
      </x:c>
      <x:c r="H11" s="39" t="str">
        <x:v>Yes</x:v>
      </x:c>
    </x:row>
    <x:row r="12">
      <x:c r="A12" s="39" t="str">
        <x:v>pending_change_exposure</x:v>
      </x:c>
      <x:c r="B12" s="39" t="str">
        <x:v>Pending change exposure</x:v>
      </x:c>
      <x:c r="C12" s="39" t="str">
        <x:v>Currency</x:v>
      </x:c>
      <x:c r="D12" s="39" t="str">
        <x:v>Draft or pending direct and downstream cost</x:v>
      </x:c>
      <x:c r="E12" s="39" t="str">
        <x:v>Change ledger</x:v>
      </x:c>
      <x:c r="F12" s="39" t="str">
        <x:v>Not yet approved but not invisible</x:v>
      </x:c>
      <x:c r="G12" s="39" t="str">
        <x:v>Yes</x:v>
      </x:c>
      <x:c r="H12" s="39" t="str">
        <x:v>Yes</x:v>
      </x:c>
    </x:row>
    <x:row r="13">
      <x:c r="A13" s="39" t="str">
        <x:v>opening_working_capital</x:v>
      </x:c>
      <x:c r="B13" s="39" t="str">
        <x:v>Opening working capital</x:v>
      </x:c>
      <x:c r="C13" s="39" t="str">
        <x:v>Currency</x:v>
      </x:c>
      <x:c r="D13" s="39" t="str">
        <x:v>Cash needed after opening while bills precede collections</x:v>
      </x:c>
      <x:c r="E13" s="39" t="str">
        <x:v>Monthly ramp model</x:v>
      </x:c>
      <x:c r="F13" s="39" t="str">
        <x:v>Not construction contingency</x:v>
      </x:c>
      <x:c r="G13" s="39" t="str">
        <x:v>Yes</x:v>
      </x:c>
      <x:c r="H13" s="39" t="str">
        <x:v>Yes</x:v>
      </x:c>
    </x:row>
  </x:sheetData>
  <x:mergeCells>
    <x:mergeCell ref="A1:H1"/>
    <x:mergeCell ref="A2:H3"/>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24" hidden="0" customWidth="1"/>
    <x:col min="2" max="2" width="58" hidden="0" customWidth="1"/>
    <x:col min="3" max="3" width="24" hidden="0" customWidth="1"/>
    <x:col min="4" max="4" width="55" hidden="0" customWidth="1"/>
    <x:col min="5" max="5" width="20" hidden="0" customWidth="1"/>
    <x:col min="6" max="6" width="20" hidden="0" customWidth="1"/>
    <x:col min="7" max="7" width="20" hidden="0" customWidth="1"/>
    <x:col min="8" max="8" width="20" hidden="0" customWidth="1"/>
  </x:cols>
  <x:sheetData>
    <x:row r="1" ht="34" customHeight="1">
      <x:c r="A1" s="3" t="str">
        <x:v>Sources and limits</x:v>
      </x:c>
      <x:c r="B1" s="3"/>
      <x:c r="C1" s="3"/>
      <x:c r="D1" s="3"/>
      <x:c r="E1" s="3"/>
      <x:c r="F1" s="3"/>
      <x:c r="G1" s="3"/>
      <x:c r="H1" s="3"/>
    </x:row>
    <x:row r="2" ht="28" customHeight="1">
      <x:c r="A2" s="7" t="str">
        <x:v>Use current direct records and qualified review. These links explain DenQAI’s method and boundaries; they do not establish facts about a specific practice or transaction.</x:v>
      </x:c>
      <x:c r="B2" s="7"/>
      <x:c r="C2" s="7"/>
      <x:c r="D2" s="7"/>
      <x:c r="E2" s="7"/>
      <x:c r="F2" s="7"/>
      <x:c r="G2" s="7"/>
      <x:c r="H2" s="7"/>
    </x:row>
    <x:row r="3" ht="28" customHeight="1">
      <x:c r="A3" s="7"/>
      <x:c r="B3" s="7"/>
      <x:c r="C3" s="7"/>
      <x:c r="D3" s="7"/>
      <x:c r="E3" s="7"/>
      <x:c r="F3" s="7"/>
      <x:c r="G3" s="7"/>
      <x:c r="H3" s="7"/>
    </x:row>
    <x:row r="5" ht="28" customHeight="1">
      <x:c r="A5" s="30" t="str">
        <x:v>Source</x:v>
      </x:c>
      <x:c r="B5" s="31" t="str">
        <x:v>URL</x:v>
      </x:c>
      <x:c r="C5" s="31" t="str">
        <x:v>Why it matters</x:v>
      </x:c>
      <x:c r="D5" s="32" t="str">
        <x:v>What it does not prove</x:v>
      </x:c>
    </x:row>
    <x:row r="6">
      <x:c r="A6" s="36" t="str">
        <x:v>Workbook guide</x:v>
      </x:c>
      <x:c r="B6" s="36" t="str">
        <x:v>https://denqai.com/startup/workbench</x:v>
      </x:c>
      <x:c r="C6" s="36" t="str">
        <x:v>Current DenQAI explanation and public workbench</x:v>
      </x:c>
      <x:c r="D6" s="36" t="str">
        <x:v>Not a valuation, contract interpretation, appraisal, loan approval, or professional opinion</x:v>
      </x:c>
    </x:row>
    <x:row r="7">
      <x:c r="A7" s="39" t="str">
        <x:v>Glossary</x:v>
      </x:c>
      <x:c r="B7" s="39" t="str">
        <x:v>https://denqai.com/glossary</x:v>
      </x:c>
      <x:c r="C7" s="39" t="str">
        <x:v>Plain-language definitions and examples</x:v>
      </x:c>
      <x:c r="D7" s="39" t="str">
        <x:v>Definitions do not replace transaction documents or current law</x:v>
      </x:c>
    </x:row>
    <x:row r="8">
      <x:c r="A8" s="39" t="str">
        <x:v>How to use DenQAI</x:v>
      </x:c>
      <x:c r="B8" s="39" t="str">
        <x:v>https://denqai.com/help</x:v>
      </x:c>
      <x:c r="C8" s="39" t="str">
        <x:v>Input, result, safety-check, file, spreadsheet, and privacy guidance</x:v>
      </x:c>
      <x:c r="D8" s="39" t="str">
        <x:v>Does not establish permission to use or share information</x:v>
      </x:c>
    </x:row>
    <x:row r="9">
      <x:c r="A9" s="39" t="str">
        <x:v>Privacy</x:v>
      </x:c>
      <x:c r="B9" s="39" t="str">
        <x:v>https://denqai.com/privacy</x:v>
      </x:c>
      <x:c r="C9" s="39" t="str">
        <x:v>Public-tool data boundary</x:v>
      </x:c>
      <x:c r="D9" s="39" t="str">
        <x:v>Local processing does not make restricted information shareable</x:v>
      </x:c>
    </x:row>
    <x:row r="10">
      <x:c r="A10" s="39" t="str">
        <x:v>Calculation method</x:v>
      </x:c>
      <x:c r="B10" s="39" t="str">
        <x:v>https://denqai.com/methodology/calculations</x:v>
      </x:c>
      <x:c r="C10" s="39" t="str">
        <x:v>Versioned calculation boundaries</x:v>
      </x:c>
      <x:c r="D10" s="39" t="str">
        <x:v>A formula is only as useful as its definitions and inputs</x:v>
      </x:c>
    </x:row>
    <x:row r="11">
      <x:c r="A11" s="39" t="str">
        <x:v>Accessibility guidance</x:v>
      </x:c>
      <x:c r="B11" s="39" t="str">
        <x:v>https://www.access-board.gov/ada/guides/</x:v>
      </x:c>
      <x:c r="C11" s="39" t="str">
        <x:v>Official federal accessibility guides</x:v>
      </x:c>
      <x:c r="D11" s="39" t="str">
        <x:v>Does not approve a specific design or replace current local review</x:v>
      </x:c>
    </x:row>
    <x:row r="12">
      <x:c r="A12" s="39" t="str">
        <x:v>Dental infection prevention</x:v>
      </x:c>
      <x:c r="B12" s="39" t="str">
        <x:v>https://www.cdc.gov/dental-infection-control/hcp/summary/index.html</x:v>
      </x:c>
      <x:c r="C12" s="39" t="str">
        <x:v>CDC dental infection-prevention summary</x:v>
      </x:c>
      <x:c r="D12" s="39" t="str">
        <x:v>Does not approve a specific facility or workflow</x:v>
      </x:c>
    </x:row>
  </x:sheetData>
  <x:mergeCells>
    <x:mergeCell ref="A1:H1"/>
    <x:mergeCell ref="A2:H3"/>
  </x:mergeCells>
  <x:pageMargins left="0.7" right="0.7" top="0.75" bottom="0.75" header="0.3" footer="0.3"/>
</x:worksheet>
</file>

<file path=xl/worksheets/sheet1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7" hidden="0" customWidth="1"/>
    <x:col min="2" max="2" width="56" hidden="0" customWidth="1"/>
    <x:col min="3" max="3" width="42" hidden="0" customWidth="1"/>
    <x:col min="4" max="4" width="25" hidden="0" customWidth="1"/>
    <x:col min="5" max="5" width="24" hidden="0" customWidth="1"/>
    <x:col min="6" max="6" width="24" hidden="0" customWidth="1"/>
    <x:col min="7" max="7" width="46" hidden="0" customWidth="1"/>
  </x:cols>
  <x:sheetData>
    <x:row r="1" ht="25" customHeight="1">
      <x:c r="A1" s="164"/>
      <x:c r="B1" s="164"/>
      <x:c r="C1" s="164"/>
      <x:c r="D1" s="164"/>
      <x:c r="E1" s="164"/>
      <x:c r="F1" s="164"/>
      <x:c r="G1" s="164"/>
    </x:row>
    <x:row r="2" ht="25" customHeight="1">
      <x:c r="A2" s="165" t="str">
        <x:v>Review and next actions</x:v>
      </x:c>
      <x:c r="B2" s="164"/>
      <x:c r="C2" s="164"/>
      <x:c r="D2" s="164"/>
      <x:c r="E2" s="164"/>
      <x:c r="F2" s="164"/>
      <x:c r="G2" s="164"/>
    </x:row>
    <x:row r="3" ht="25" customHeight="1">
      <x:c r="A3" s="166"/>
      <x:c r="B3" s="166"/>
      <x:c r="C3" s="166"/>
      <x:c r="D3" s="166"/>
      <x:c r="E3" s="166"/>
      <x:c r="F3" s="166"/>
      <x:c r="G3" s="166"/>
    </x:row>
    <x:row r="4" ht="25" customHeight="1">
      <x:c r="A4" s="164" t="str">
        <x:v>Start with the result; assign each unresolved record to a reviewer. No score clears missing evidence.</x:v>
      </x:c>
      <x:c r="B4" s="164"/>
      <x:c r="C4" s="164"/>
      <x:c r="D4" s="164"/>
      <x:c r="E4" s="164"/>
      <x:c r="F4" s="164"/>
      <x:c r="G4" s="164"/>
    </x:row>
    <x:row r="5" ht="25" customHeight="1">
      <x:c r="A5" s="164"/>
      <x:c r="B5" s="164"/>
      <x:c r="C5" s="164"/>
      <x:c r="D5" s="164"/>
      <x:c r="E5" s="164"/>
      <x:c r="F5" s="164"/>
      <x:c r="G5" s="164"/>
    </x:row>
    <x:row r="6" ht="42" customHeight="1">
      <x:c r="A6" s="127" t="str">
        <x:v>Review item</x:v>
      </x:c>
      <x:c r="B6" s="127" t="str">
        <x:v>Question to answer</x:v>
      </x:c>
      <x:c r="C6" s="127" t="str">
        <x:v>Evidence / response</x:v>
      </x:c>
      <x:c r="D6" s="127" t="str">
        <x:v>Reviewer role</x:v>
      </x:c>
      <x:c r="E6" s="127" t="str">
        <x:v>Due date</x:v>
      </x:c>
      <x:c r="F6" s="127" t="str">
        <x:v>Status</x:v>
      </x:c>
      <x:c r="G6" s="127" t="str">
        <x:v>Next action</x:v>
      </x:c>
    </x:row>
    <x:row r="7" ht="70" customHeight="1">
      <x:c r="A7" s="170" t="str">
        <x:v>Patient-centered startup mandate</x:v>
      </x:c>
      <x:c r="B7" s="170" t="str">
        <x:v>What care model and operating limits should the startup site and budget support?</x:v>
      </x:c>
      <x:c r="C7" s="170" t="str"/>
      <x:c r="D7" s="170" t="str"/>
      <x:c r="E7" s="173" t="str"/>
      <x:c r="F7" s="172" t="str">
        <x:v>Open</x:v>
      </x:c>
      <x:c r="G7" s="170" t="str">
        <x:v>Translate the reviewed mandate into the site investigation, issued scope, and capital budget.</x:v>
      </x:c>
    </x:row>
    <x:row r="8" ht="70" customHeight="1">
      <x:c r="A8" s="170" t="str">
        <x:v>Startup site fatal-flaw register</x:v>
      </x:c>
      <x:c r="B8" s="170" t="str">
        <x:v>Which site condition could prevent the proposed practice from opening as planned?</x:v>
      </x:c>
      <x:c r="C8" s="170" t="str"/>
      <x:c r="D8" s="170" t="str"/>
      <x:c r="E8" s="173" t="str"/>
      <x:c r="F8" s="172" t="str">
        <x:v>Open</x:v>
      </x:c>
      <x:c r="G8" s="170" t="str">
        <x:v>Obtain the direct record for the next material site gate before spending beyond its stated limit.</x:v>
      </x:c>
    </x:row>
    <x:row r="9" ht="70" customHeight="1">
      <x:c r="A9" s="170" t="str">
        <x:v>Dental buildout bid-scope matrix</x:v>
      </x:c>
      <x:c r="B9" s="170" t="str">
        <x:v>Which construction bids include the same scope, exclusions, and acceptance standard?</x:v>
      </x:c>
      <x:c r="C9" s="170" t="str"/>
      <x:c r="D9" s="170" t="str"/>
      <x:c r="E9" s="173" t="str"/>
      <x:c r="F9" s="172" t="str">
        <x:v>Open</x:v>
      </x:c>
      <x:c r="G9" s="170" t="str">
        <x:v>Resolve the biggest scope exclusion or qualification before comparing apparent totals.</x:v>
      </x:c>
    </x:row>
    <x:row r="10" ht="70" customHeight="1">
      <x:c r="A10" s="170" t="str">
        <x:v>Startup change-control ledger</x:v>
      </x:c>
      <x:c r="B10" s="170" t="str">
        <x:v>What will a proposed change cost across construction, equipment, schedule, and reserve?</x:v>
      </x:c>
      <x:c r="C10" s="170" t="str"/>
      <x:c r="D10" s="170" t="str"/>
      <x:c r="E10" s="173" t="str"/>
      <x:c r="F10" s="172" t="str">
        <x:v>Open</x:v>
      </x:c>
      <x:c r="G10" s="170" t="str">
        <x:v>Decide the change using the complete supported effect and update dependent budgets and dates.</x:v>
      </x:c>
    </x:row>
    <x:row r="11" ht="70" customHeight="1">
      <x:c r="A11" s="170" t="str">
        <x:v>Startup opening dependency map</x:v>
      </x:c>
      <x:c r="B11" s="170" t="str">
        <x:v>Which prerequisite is blocking the next opening task?</x:v>
      </x:c>
      <x:c r="C11" s="170" t="str"/>
      <x:c r="D11" s="170" t="str"/>
      <x:c r="E11" s="173" t="str"/>
      <x:c r="F11" s="172" t="str">
        <x:v>Open</x:v>
      </x:c>
      <x:c r="G11" s="170" t="str">
        <x:v>Close the earliest unresolved prerequisite on the actual opening path.</x:v>
      </x:c>
    </x:row>
    <x:row r="12" ht="70" customHeight="1">
      <x:c r="A12" s="170"/>
      <x:c r="B12" s="170"/>
      <x:c r="C12" s="170"/>
      <x:c r="D12" s="170"/>
      <x:c r="E12" s="173"/>
      <x:c r="F12" s="172"/>
      <x:c r="G12" s="170"/>
    </x:row>
    <x:row r="13" ht="25" customHeight="1">
      <x:c r="A13" s="164"/>
      <x:c r="B13" s="164"/>
      <x:c r="C13" s="164"/>
      <x:c r="D13" s="164"/>
      <x:c r="E13" s="164"/>
      <x:c r="F13" s="164"/>
      <x:c r="G13" s="164"/>
    </x:row>
    <x:row r="14" ht="25" customHeight="1">
      <x:c r="A14" s="164"/>
      <x:c r="B14" s="164"/>
      <x:c r="C14" s="164"/>
      <x:c r="D14" s="164"/>
      <x:c r="E14" s="164"/>
      <x:c r="F14" s="164"/>
      <x:c r="G14" s="164"/>
    </x:row>
    <x:row r="15" ht="25" customHeight="1">
      <x:c r="A15" s="164" t="str">
        <x:v>Completed fictional review</x:v>
      </x:c>
      <x:c r="B15" s="164"/>
      <x:c r="C15" s="164"/>
      <x:c r="D15" s="164"/>
      <x:c r="E15" s="164"/>
      <x:c r="F15" s="164"/>
      <x:c r="G15" s="164"/>
    </x:row>
    <x:row r="16" ht="68" customHeight="1">
      <x:c r="A16" s="170" t="str">
        <x:v>Example only</x:v>
      </x:c>
      <x:c r="B16" s="170" t="str">
        <x:v>Does the amount match the controlling record?</x:v>
      </x:c>
      <x:c r="C16" s="170" t="str">
        <x:v>Illustrative statement: variance -1,000</x:v>
      </x:c>
      <x:c r="D16" s="170" t="str">
        <x:v>Bookkeeper</x:v>
      </x:c>
      <x:c r="E16" s="170" t="str">
        <x:v>2026-09-30</x:v>
      </x:c>
      <x:c r="F16" s="170" t="str">
        <x:v>In progress</x:v>
      </x:c>
      <x:c r="G16" s="170" t="str">
        <x:v>Trace unmatched deposit; retain the unexplained difference.</x:v>
      </x:c>
    </x:row>
    <x:row r="17" ht="25" customHeight="1">
      <x:c r="A17" s="164"/>
      <x:c r="B17" s="164"/>
      <x:c r="C17" s="164"/>
      <x:c r="D17" s="164"/>
      <x:c r="E17" s="164"/>
      <x:c r="F17" s="164"/>
      <x:c r="G17" s="164"/>
    </x:row>
    <x:row r="18" ht="25" customHeight="1">
      <x:c r="A18" s="164"/>
      <x:c r="B18" s="164"/>
      <x:c r="C18" s="164"/>
      <x:c r="D18" s="164"/>
      <x:c r="E18" s="164"/>
      <x:c r="F18" s="164"/>
      <x:c r="G18" s="164"/>
    </x:row>
    <x:row r="19" ht="25" customHeight="1">
      <x:c r="A19" s="164"/>
      <x:c r="B19" s="164"/>
      <x:c r="C19" s="164"/>
      <x:c r="D19" s="164"/>
      <x:c r="E19" s="164"/>
      <x:c r="F19" s="164"/>
      <x:c r="G19" s="164"/>
    </x:row>
    <x:row r="20" ht="25" customHeight="1">
      <x:c r="A20" s="164"/>
      <x:c r="B20" s="164"/>
      <x:c r="C20" s="164"/>
      <x:c r="D20" s="164"/>
      <x:c r="E20" s="164"/>
      <x:c r="F20" s="164"/>
      <x:c r="G20" s="164"/>
    </x:row>
    <x:row r="21" ht="25" customHeight="1">
      <x:c r="A21" s="164"/>
      <x:c r="B21" s="164"/>
      <x:c r="C21" s="164"/>
      <x:c r="D21" s="164"/>
      <x:c r="E21" s="164"/>
      <x:c r="F21" s="164"/>
      <x:c r="G21" s="164"/>
    </x:row>
    <x:row r="22" ht="25" customHeight="1">
      <x:c r="A22" s="164"/>
      <x:c r="B22" s="164"/>
      <x:c r="C22" s="164"/>
      <x:c r="D22" s="164"/>
      <x:c r="E22" s="164"/>
      <x:c r="F22" s="164"/>
      <x:c r="G22" s="164"/>
    </x:row>
    <x:row r="23" ht="25" customHeight="1">
      <x:c r="A23" s="164"/>
      <x:c r="B23" s="164"/>
      <x:c r="C23" s="164"/>
      <x:c r="D23" s="164"/>
      <x:c r="E23" s="164"/>
      <x:c r="F23" s="164"/>
      <x:c r="G23" s="164"/>
    </x:row>
    <x:row r="24" ht="25" customHeight="1">
      <x:c r="A24" s="164"/>
      <x:c r="B24" s="164"/>
      <x:c r="C24" s="164"/>
      <x:c r="D24" s="164"/>
      <x:c r="E24" s="164"/>
      <x:c r="F24" s="164"/>
      <x:c r="G24" s="164"/>
    </x:row>
    <x:row r="25" ht="25" customHeight="1">
      <x:c r="A25" s="164"/>
      <x:c r="B25" s="164"/>
      <x:c r="C25" s="164"/>
      <x:c r="D25" s="164"/>
      <x:c r="E25" s="164"/>
      <x:c r="F25" s="164"/>
      <x:c r="G25" s="164"/>
    </x:row>
    <x:row r="26" ht="25" customHeight="1">
      <x:c r="A26" s="164"/>
      <x:c r="B26" s="164"/>
      <x:c r="C26" s="164"/>
      <x:c r="D26" s="164"/>
      <x:c r="E26" s="164"/>
      <x:c r="F26" s="164"/>
      <x:c r="G26" s="164"/>
    </x:row>
    <x:row r="27" ht="25" customHeight="1">
      <x:c r="A27" s="164"/>
      <x:c r="B27" s="164"/>
      <x:c r="C27" s="164"/>
      <x:c r="D27" s="164"/>
      <x:c r="E27" s="164"/>
      <x:c r="F27" s="164"/>
      <x:c r="G27" s="164"/>
    </x:row>
    <x:row r="28" ht="25" customHeight="1">
      <x:c r="A28" s="164"/>
      <x:c r="B28" s="164"/>
      <x:c r="C28" s="164"/>
      <x:c r="D28" s="164"/>
      <x:c r="E28" s="164"/>
      <x:c r="F28" s="164"/>
      <x:c r="G28" s="164"/>
    </x:row>
    <x:row r="29" ht="25" customHeight="1">
      <x:c r="A29" s="164"/>
      <x:c r="B29" s="164"/>
      <x:c r="C29" s="164"/>
      <x:c r="D29" s="164"/>
      <x:c r="E29" s="164"/>
      <x:c r="F29" s="164"/>
      <x:c r="G29" s="164"/>
    </x:row>
    <x:row r="30" ht="25" customHeight="1">
      <x:c r="A30" s="164"/>
      <x:c r="B30" s="164"/>
      <x:c r="C30" s="164"/>
      <x:c r="D30" s="164"/>
      <x:c r="E30" s="164"/>
      <x:c r="F30" s="164"/>
      <x:c r="G30" s="164"/>
    </x:row>
    <x:row r="31" ht="25" customHeight="1">
      <x:c r="A31" s="164"/>
      <x:c r="B31" s="164"/>
      <x:c r="C31" s="164"/>
      <x:c r="D31" s="164"/>
      <x:c r="E31" s="164"/>
      <x:c r="F31" s="164"/>
      <x:c r="G31" s="164"/>
    </x:row>
    <x:row r="32" ht="25" customHeight="1">
      <x:c r="A32" s="164"/>
      <x:c r="B32" s="164"/>
      <x:c r="C32" s="164"/>
      <x:c r="D32" s="164"/>
      <x:c r="E32" s="164"/>
      <x:c r="F32" s="164"/>
      <x:c r="G32" s="164"/>
    </x:row>
    <x:row r="33" ht="25" customHeight="1">
      <x:c r="A33" s="164"/>
      <x:c r="B33" s="164"/>
      <x:c r="C33" s="164"/>
      <x:c r="D33" s="164"/>
      <x:c r="E33" s="164"/>
      <x:c r="F33" s="164"/>
      <x:c r="G33" s="164"/>
    </x:row>
    <x:row r="34" ht="25" customHeight="1">
      <x:c r="A34" s="164"/>
      <x:c r="B34" s="164"/>
      <x:c r="C34" s="164"/>
      <x:c r="D34" s="164"/>
      <x:c r="E34" s="164"/>
      <x:c r="F34" s="164"/>
      <x:c r="G34" s="164"/>
    </x:row>
    <x:row r="35" ht="25" customHeight="1">
      <x:c r="A35" s="164"/>
      <x:c r="B35" s="164"/>
      <x:c r="C35" s="164"/>
      <x:c r="D35" s="164"/>
      <x:c r="E35" s="164"/>
      <x:c r="F35" s="164"/>
      <x:c r="G35" s="164"/>
    </x:row>
    <x:row r="36" ht="25" customHeight="1">
      <x:c r="A36" s="164"/>
      <x:c r="B36" s="164"/>
      <x:c r="C36" s="164"/>
      <x:c r="D36" s="164"/>
      <x:c r="E36" s="164"/>
      <x:c r="F36" s="164"/>
      <x:c r="G36" s="164"/>
    </x:row>
    <x:row r="37" ht="25" customHeight="1">
      <x:c r="A37" s="164"/>
      <x:c r="B37" s="164"/>
      <x:c r="C37" s="164"/>
      <x:c r="D37" s="164"/>
      <x:c r="E37" s="164"/>
      <x:c r="F37" s="164"/>
      <x:c r="G37" s="164"/>
    </x:row>
    <x:row r="38" ht="25" customHeight="1">
      <x:c r="A38" s="164"/>
      <x:c r="B38" s="164"/>
      <x:c r="C38" s="164"/>
      <x:c r="D38" s="164"/>
      <x:c r="E38" s="164"/>
      <x:c r="F38" s="164"/>
      <x:c r="G38" s="164"/>
    </x:row>
    <x:row r="39" ht="25" customHeight="1">
      <x:c r="A39" s="164"/>
      <x:c r="B39" s="164"/>
      <x:c r="C39" s="164"/>
      <x:c r="D39" s="164"/>
      <x:c r="E39" s="164"/>
      <x:c r="F39" s="164"/>
      <x:c r="G39" s="164"/>
    </x:row>
    <x:row r="40" ht="25" customHeight="1">
      <x:c r="A40" s="164"/>
      <x:c r="B40" s="164"/>
      <x:c r="C40" s="164"/>
      <x:c r="D40" s="164"/>
      <x:c r="E40" s="164"/>
      <x:c r="F40" s="164"/>
      <x:c r="G40" s="164"/>
    </x:row>
    <x:row r="41" ht="25" customHeight="1">
      <x:c r="A41" s="164"/>
      <x:c r="B41" s="164"/>
      <x:c r="C41" s="164"/>
      <x:c r="D41" s="164"/>
      <x:c r="E41" s="164"/>
      <x:c r="F41" s="164"/>
      <x:c r="G41" s="164"/>
    </x:row>
    <x:row r="42" ht="25" customHeight="1">
      <x:c r="A42" s="164"/>
      <x:c r="B42" s="164"/>
      <x:c r="C42" s="164"/>
      <x:c r="D42" s="164"/>
      <x:c r="E42" s="164"/>
      <x:c r="F42" s="164"/>
      <x:c r="G42" s="164"/>
    </x:row>
    <x:row r="43" ht="25" customHeight="1">
      <x:c r="A43" s="164"/>
      <x:c r="B43" s="164"/>
      <x:c r="C43" s="164"/>
      <x:c r="D43" s="164"/>
      <x:c r="E43" s="164"/>
      <x:c r="F43" s="164"/>
      <x:c r="G43" s="164"/>
    </x:row>
    <x:row r="44" ht="25" customHeight="1">
      <x:c r="A44" s="164"/>
      <x:c r="B44" s="164"/>
      <x:c r="C44" s="164"/>
      <x:c r="D44" s="164"/>
      <x:c r="E44" s="164"/>
      <x:c r="F44" s="164"/>
      <x:c r="G44" s="164"/>
    </x:row>
    <x:row r="45" ht="25" customHeight="1">
      <x:c r="A45" s="164"/>
      <x:c r="B45" s="164"/>
      <x:c r="C45" s="164"/>
      <x:c r="D45" s="164"/>
      <x:c r="E45" s="164"/>
      <x:c r="F45" s="164"/>
      <x:c r="G45" s="164"/>
    </x:row>
    <x:row r="46" ht="25" customHeight="1">
      <x:c r="A46" s="164"/>
      <x:c r="B46" s="164"/>
      <x:c r="C46" s="164"/>
      <x:c r="D46" s="164"/>
      <x:c r="E46" s="164"/>
      <x:c r="F46" s="164"/>
      <x:c r="G46" s="164"/>
    </x:row>
    <x:row r="47" ht="25" customHeight="1">
      <x:c r="A47" s="164"/>
      <x:c r="B47" s="164"/>
      <x:c r="C47" s="164"/>
      <x:c r="D47" s="164"/>
      <x:c r="E47" s="164"/>
      <x:c r="F47" s="164"/>
      <x:c r="G47" s="164"/>
    </x:row>
    <x:row r="48" ht="25" customHeight="1">
      <x:c r="A48" s="164"/>
      <x:c r="B48" s="164"/>
      <x:c r="C48" s="164"/>
      <x:c r="D48" s="164"/>
      <x:c r="E48" s="164"/>
      <x:c r="F48" s="164"/>
      <x:c r="G48" s="164"/>
    </x:row>
    <x:row r="49" ht="25" customHeight="1">
      <x:c r="A49" s="164"/>
      <x:c r="B49" s="164"/>
      <x:c r="C49" s="164"/>
      <x:c r="D49" s="164"/>
      <x:c r="E49" s="164"/>
      <x:c r="F49" s="164"/>
      <x:c r="G49" s="164"/>
    </x:row>
    <x:row r="50" ht="25" customHeight="1">
      <x:c r="A50" s="164"/>
      <x:c r="B50" s="164"/>
      <x:c r="C50" s="164"/>
      <x:c r="D50" s="164"/>
      <x:c r="E50" s="164"/>
      <x:c r="F50" s="164"/>
      <x:c r="G50" s="164"/>
    </x:row>
    <x:row r="51" ht="25" customHeight="1">
      <x:c r="A51" s="164"/>
      <x:c r="B51" s="164"/>
      <x:c r="C51" s="164"/>
      <x:c r="D51" s="164"/>
      <x:c r="E51" s="164"/>
      <x:c r="F51" s="164"/>
      <x:c r="G51" s="164"/>
    </x:row>
    <x:row r="52" ht="25" customHeight="1">
      <x:c r="A52" s="164"/>
      <x:c r="B52" s="164"/>
      <x:c r="C52" s="164"/>
      <x:c r="D52" s="164"/>
      <x:c r="E52" s="164"/>
      <x:c r="F52" s="164"/>
      <x:c r="G52" s="164"/>
    </x:row>
    <x:row r="53" ht="25" customHeight="1">
      <x:c r="A53" s="164"/>
      <x:c r="B53" s="164"/>
      <x:c r="C53" s="164"/>
      <x:c r="D53" s="164"/>
      <x:c r="E53" s="164"/>
      <x:c r="F53" s="164"/>
      <x:c r="G53" s="164"/>
    </x:row>
    <x:row r="54" ht="25" customHeight="1">
      <x:c r="A54" s="164"/>
      <x:c r="B54" s="164"/>
      <x:c r="C54" s="164"/>
      <x:c r="D54" s="164"/>
      <x:c r="E54" s="164"/>
      <x:c r="F54" s="164"/>
      <x:c r="G54" s="164"/>
    </x:row>
    <x:row r="55" ht="25" customHeight="1">
      <x:c r="A55" s="164"/>
      <x:c r="B55" s="164"/>
      <x:c r="C55" s="164"/>
      <x:c r="D55" s="164"/>
      <x:c r="E55" s="164"/>
      <x:c r="F55" s="164"/>
      <x:c r="G55" s="164"/>
    </x:row>
    <x:row r="56" ht="25" customHeight="1">
      <x:c r="A56" s="164"/>
      <x:c r="B56" s="164"/>
      <x:c r="C56" s="164"/>
      <x:c r="D56" s="164"/>
      <x:c r="E56" s="164"/>
      <x:c r="F56" s="164"/>
      <x:c r="G56" s="164"/>
    </x:row>
    <x:row r="57" ht="25" customHeight="1">
      <x:c r="A57" s="164"/>
      <x:c r="B57" s="164"/>
      <x:c r="C57" s="164"/>
      <x:c r="D57" s="164"/>
      <x:c r="E57" s="164"/>
      <x:c r="F57" s="164"/>
      <x:c r="G57" s="164"/>
    </x:row>
    <x:row r="58" ht="25" customHeight="1">
      <x:c r="A58" s="164"/>
      <x:c r="B58" s="164"/>
      <x:c r="C58" s="164"/>
      <x:c r="D58" s="164"/>
      <x:c r="E58" s="164"/>
      <x:c r="F58" s="164"/>
      <x:c r="G58" s="164"/>
    </x:row>
    <x:row r="59" ht="25" customHeight="1">
      <x:c r="A59" s="164"/>
      <x:c r="B59" s="164"/>
      <x:c r="C59" s="164"/>
      <x:c r="D59" s="164"/>
      <x:c r="E59" s="164"/>
      <x:c r="F59" s="164"/>
      <x:c r="G59" s="164"/>
    </x:row>
    <x:row r="60" ht="25" customHeight="1">
      <x:c r="A60" s="164"/>
      <x:c r="B60" s="164"/>
      <x:c r="C60" s="164"/>
      <x:c r="D60" s="164"/>
      <x:c r="E60" s="164"/>
      <x:c r="F60" s="164"/>
      <x:c r="G60" s="164"/>
    </x:row>
    <x:row r="61" ht="25" customHeight="1">
      <x:c r="A61" s="164"/>
      <x:c r="B61" s="164"/>
      <x:c r="C61" s="164"/>
      <x:c r="D61" s="164"/>
      <x:c r="E61" s="164"/>
      <x:c r="F61" s="164"/>
      <x:c r="G61" s="164"/>
    </x:row>
    <x:row r="62" ht="25" customHeight="1">
      <x:c r="A62" s="164"/>
      <x:c r="B62" s="164"/>
      <x:c r="C62" s="164"/>
      <x:c r="D62" s="164"/>
      <x:c r="E62" s="164"/>
      <x:c r="F62" s="164"/>
      <x:c r="G62" s="164"/>
    </x:row>
    <x:row r="63" ht="25" customHeight="1">
      <x:c r="A63" s="164"/>
      <x:c r="B63" s="164"/>
      <x:c r="C63" s="164"/>
      <x:c r="D63" s="164"/>
      <x:c r="E63" s="164"/>
      <x:c r="F63" s="164"/>
      <x:c r="G63" s="164"/>
    </x:row>
    <x:row r="64" ht="25" customHeight="1">
      <x:c r="A64" s="164"/>
      <x:c r="B64" s="164"/>
      <x:c r="C64" s="164"/>
      <x:c r="D64" s="164"/>
      <x:c r="E64" s="164"/>
      <x:c r="F64" s="164"/>
      <x:c r="G64" s="164"/>
    </x:row>
    <x:row r="65" ht="25" customHeight="1">
      <x:c r="A65" s="164"/>
      <x:c r="B65" s="164"/>
      <x:c r="C65" s="164"/>
      <x:c r="D65" s="164"/>
      <x:c r="E65" s="164"/>
      <x:c r="F65" s="164"/>
      <x:c r="G65" s="164"/>
    </x:row>
    <x:row r="66" ht="25" customHeight="1">
      <x:c r="A66" s="164"/>
      <x:c r="B66" s="164"/>
      <x:c r="C66" s="164"/>
      <x:c r="D66" s="164"/>
      <x:c r="E66" s="164"/>
      <x:c r="F66" s="164"/>
      <x:c r="G66" s="164"/>
    </x:row>
    <x:row r="67" ht="25" customHeight="1">
      <x:c r="A67" s="164"/>
      <x:c r="B67" s="164"/>
      <x:c r="C67" s="164"/>
      <x:c r="D67" s="164"/>
      <x:c r="E67" s="164"/>
      <x:c r="F67" s="164"/>
      <x:c r="G67" s="164"/>
    </x:row>
    <x:row r="68" ht="25" customHeight="1">
      <x:c r="A68" s="164"/>
      <x:c r="B68" s="164"/>
      <x:c r="C68" s="164"/>
      <x:c r="D68" s="164"/>
      <x:c r="E68" s="164"/>
      <x:c r="F68" s="164"/>
      <x:c r="G68" s="164"/>
    </x:row>
    <x:row r="69" ht="25" customHeight="1">
      <x:c r="A69" s="164"/>
      <x:c r="B69" s="164"/>
      <x:c r="C69" s="164"/>
      <x:c r="D69" s="164"/>
      <x:c r="E69" s="164"/>
      <x:c r="F69" s="164"/>
      <x:c r="G69" s="164"/>
    </x:row>
    <x:row r="70" ht="25" customHeight="1">
      <x:c r="A70" s="164"/>
      <x:c r="B70" s="164"/>
      <x:c r="C70" s="164"/>
      <x:c r="D70" s="164"/>
      <x:c r="E70" s="164"/>
      <x:c r="F70" s="164"/>
      <x:c r="G70" s="164"/>
    </x:row>
    <x:row r="71" ht="25" customHeight="1">
      <x:c r="A71" s="164"/>
      <x:c r="B71" s="164"/>
      <x:c r="C71" s="164"/>
      <x:c r="D71" s="164"/>
      <x:c r="E71" s="164"/>
      <x:c r="F71" s="164"/>
      <x:c r="G71" s="164"/>
    </x:row>
    <x:row r="72" ht="25" customHeight="1">
      <x:c r="A72" s="164"/>
      <x:c r="B72" s="164"/>
      <x:c r="C72" s="164"/>
      <x:c r="D72" s="164"/>
      <x:c r="E72" s="164"/>
      <x:c r="F72" s="164"/>
      <x:c r="G72" s="164"/>
    </x:row>
    <x:row r="73" ht="25" customHeight="1">
      <x:c r="A73" s="164"/>
      <x:c r="B73" s="164"/>
      <x:c r="C73" s="164"/>
      <x:c r="D73" s="164"/>
      <x:c r="E73" s="164"/>
      <x:c r="F73" s="164"/>
      <x:c r="G73" s="164"/>
    </x:row>
    <x:row r="74" ht="25" customHeight="1">
      <x:c r="A74" s="164"/>
      <x:c r="B74" s="164"/>
      <x:c r="C74" s="164"/>
      <x:c r="D74" s="164"/>
      <x:c r="E74" s="164"/>
      <x:c r="F74" s="164"/>
      <x:c r="G74" s="164"/>
    </x:row>
    <x:row r="75" ht="25" customHeight="1">
      <x:c r="A75" s="164"/>
      <x:c r="B75" s="164"/>
      <x:c r="C75" s="164"/>
      <x:c r="D75" s="164"/>
      <x:c r="E75" s="164"/>
      <x:c r="F75" s="164"/>
      <x:c r="G75" s="164"/>
    </x:row>
    <x:row r="76" ht="25" customHeight="1">
      <x:c r="A76" s="164"/>
      <x:c r="B76" s="164"/>
      <x:c r="C76" s="164"/>
      <x:c r="D76" s="164"/>
      <x:c r="E76" s="164"/>
      <x:c r="F76" s="164"/>
      <x:c r="G76" s="164"/>
    </x:row>
    <x:row r="77" ht="25" customHeight="1">
      <x:c r="A77" s="164"/>
      <x:c r="B77" s="164"/>
      <x:c r="C77" s="164"/>
      <x:c r="D77" s="164"/>
      <x:c r="E77" s="164"/>
      <x:c r="F77" s="164"/>
      <x:c r="G77" s="164"/>
    </x:row>
    <x:row r="78" ht="25" customHeight="1">
      <x:c r="A78" s="164"/>
      <x:c r="B78" s="164"/>
      <x:c r="C78" s="164"/>
      <x:c r="D78" s="164"/>
      <x:c r="E78" s="164"/>
      <x:c r="F78" s="164"/>
      <x:c r="G78" s="164"/>
    </x:row>
    <x:row r="79" ht="25" customHeight="1">
      <x:c r="A79" s="164"/>
      <x:c r="B79" s="164"/>
      <x:c r="C79" s="164"/>
      <x:c r="D79" s="164"/>
      <x:c r="E79" s="164"/>
      <x:c r="F79" s="164"/>
      <x:c r="G79" s="164"/>
    </x:row>
    <x:row r="80" ht="25" customHeight="1">
      <x:c r="A80" s="164"/>
      <x:c r="B80" s="164"/>
      <x:c r="C80" s="164"/>
      <x:c r="D80" s="164"/>
      <x:c r="E80" s="164"/>
      <x:c r="F80" s="164"/>
      <x:c r="G80" s="164"/>
    </x:row>
    <x:row r="81" ht="25" customHeight="1">
      <x:c r="A81" s="164"/>
      <x:c r="B81" s="164"/>
      <x:c r="C81" s="164"/>
      <x:c r="D81" s="164"/>
      <x:c r="E81" s="164"/>
      <x:c r="F81" s="164"/>
      <x:c r="G81" s="164"/>
    </x:row>
    <x:row r="82" ht="25" customHeight="1">
      <x:c r="A82" s="164"/>
      <x:c r="B82" s="164"/>
      <x:c r="C82" s="164"/>
      <x:c r="D82" s="164"/>
      <x:c r="E82" s="164"/>
      <x:c r="F82" s="164"/>
      <x:c r="G82" s="164"/>
    </x:row>
    <x:row r="83" ht="25" customHeight="1">
      <x:c r="A83" s="164"/>
      <x:c r="B83" s="164"/>
      <x:c r="C83" s="164"/>
      <x:c r="D83" s="164"/>
      <x:c r="E83" s="164"/>
      <x:c r="F83" s="164"/>
      <x:c r="G83" s="164"/>
    </x:row>
    <x:row r="84" ht="25" customHeight="1">
      <x:c r="A84" s="164"/>
      <x:c r="B84" s="164"/>
      <x:c r="C84" s="164"/>
      <x:c r="D84" s="164"/>
      <x:c r="E84" s="164"/>
      <x:c r="F84" s="164"/>
      <x:c r="G84" s="164"/>
    </x:row>
    <x:row r="85" ht="25" customHeight="1">
      <x:c r="A85" s="164"/>
      <x:c r="B85" s="164"/>
      <x:c r="C85" s="164"/>
      <x:c r="D85" s="164"/>
      <x:c r="E85" s="164"/>
      <x:c r="F85" s="164"/>
      <x:c r="G85" s="164"/>
    </x:row>
    <x:row r="86" ht="25" customHeight="1">
      <x:c r="A86" s="164"/>
      <x:c r="B86" s="164"/>
      <x:c r="C86" s="164"/>
      <x:c r="D86" s="164"/>
      <x:c r="E86" s="164"/>
      <x:c r="F86" s="164"/>
      <x:c r="G86" s="164"/>
    </x:row>
    <x:row r="87" ht="25" customHeight="1">
      <x:c r="A87" s="164"/>
      <x:c r="B87" s="164"/>
      <x:c r="C87" s="164"/>
      <x:c r="D87" s="164"/>
      <x:c r="E87" s="164"/>
      <x:c r="F87" s="164"/>
      <x:c r="G87" s="164"/>
    </x:row>
    <x:row r="88" ht="25" customHeight="1">
      <x:c r="A88" s="164"/>
      <x:c r="B88" s="164"/>
      <x:c r="C88" s="164"/>
      <x:c r="D88" s="164"/>
      <x:c r="E88" s="164"/>
      <x:c r="F88" s="164"/>
      <x:c r="G88" s="164"/>
    </x:row>
    <x:row r="89" ht="25" customHeight="1">
      <x:c r="A89" s="164"/>
      <x:c r="B89" s="164"/>
      <x:c r="C89" s="164"/>
      <x:c r="D89" s="164"/>
      <x:c r="E89" s="164"/>
      <x:c r="F89" s="164"/>
      <x:c r="G89" s="164"/>
    </x:row>
    <x:row r="90" ht="25" customHeight="1">
      <x:c r="A90" s="164"/>
      <x:c r="B90" s="164"/>
      <x:c r="C90" s="164"/>
      <x:c r="D90" s="164"/>
      <x:c r="E90" s="164"/>
      <x:c r="F90" s="164"/>
      <x:c r="G90" s="164"/>
    </x:row>
    <x:row r="91" ht="25" customHeight="1">
      <x:c r="A91" s="164"/>
      <x:c r="B91" s="164"/>
      <x:c r="C91" s="164"/>
      <x:c r="D91" s="164"/>
      <x:c r="E91" s="164"/>
      <x:c r="F91" s="164"/>
      <x:c r="G91" s="164"/>
    </x:row>
    <x:row r="92" ht="25" customHeight="1">
      <x:c r="A92" s="164"/>
      <x:c r="B92" s="164"/>
      <x:c r="C92" s="164"/>
      <x:c r="D92" s="164"/>
      <x:c r="E92" s="164"/>
      <x:c r="F92" s="164"/>
      <x:c r="G92" s="164"/>
    </x:row>
    <x:row r="93" ht="25" customHeight="1">
      <x:c r="A93" s="164"/>
      <x:c r="B93" s="164"/>
      <x:c r="C93" s="164"/>
      <x:c r="D93" s="164"/>
      <x:c r="E93" s="164"/>
      <x:c r="F93" s="164"/>
      <x:c r="G93" s="164"/>
    </x:row>
    <x:row r="94" ht="25" customHeight="1">
      <x:c r="A94" s="164"/>
      <x:c r="B94" s="164"/>
      <x:c r="C94" s="164"/>
      <x:c r="D94" s="164"/>
      <x:c r="E94" s="164"/>
      <x:c r="F94" s="164"/>
      <x:c r="G94" s="164"/>
    </x:row>
    <x:row r="95" ht="25" customHeight="1">
      <x:c r="A95" s="164"/>
      <x:c r="B95" s="164"/>
      <x:c r="C95" s="164"/>
      <x:c r="D95" s="164"/>
      <x:c r="E95" s="164"/>
      <x:c r="F95" s="164"/>
      <x:c r="G95" s="164"/>
    </x:row>
    <x:row r="96" ht="25" customHeight="1">
      <x:c r="A96" s="164"/>
      <x:c r="B96" s="164"/>
      <x:c r="C96" s="164"/>
      <x:c r="D96" s="164"/>
      <x:c r="E96" s="164"/>
      <x:c r="F96" s="164"/>
      <x:c r="G96" s="164"/>
    </x:row>
    <x:row r="97" ht="25" customHeight="1">
      <x:c r="A97" s="164"/>
      <x:c r="B97" s="164"/>
      <x:c r="C97" s="164"/>
      <x:c r="D97" s="164"/>
      <x:c r="E97" s="164"/>
      <x:c r="F97" s="164"/>
      <x:c r="G97" s="164"/>
    </x:row>
    <x:row r="98" ht="25" customHeight="1">
      <x:c r="A98" s="164"/>
      <x:c r="B98" s="164"/>
      <x:c r="C98" s="164"/>
      <x:c r="D98" s="164"/>
      <x:c r="E98" s="164"/>
      <x:c r="F98" s="164"/>
      <x:c r="G98" s="164"/>
    </x:row>
    <x:row r="99" ht="25" customHeight="1">
      <x:c r="A99" s="164"/>
      <x:c r="B99" s="164"/>
      <x:c r="C99" s="164"/>
      <x:c r="D99" s="164"/>
      <x:c r="E99" s="164"/>
      <x:c r="F99" s="164"/>
      <x:c r="G99" s="164"/>
    </x:row>
    <x:row r="100" ht="25" customHeight="1">
      <x:c r="A100" s="164"/>
      <x:c r="B100" s="164"/>
      <x:c r="C100" s="164"/>
      <x:c r="D100" s="164"/>
      <x:c r="E100" s="164"/>
      <x:c r="F100" s="164"/>
      <x:c r="G100" s="164"/>
    </x:row>
  </x:sheetData>
  <x:dataValidations count="1">
    <x:dataValidation type="list" sqref="F7:F12">
      <x:formula1>"Open,In progress,Reviewed with limits,Not applicable"</x:formula1>
    </x:dataValidation>
  </x:dataValidations>
  <x:pageMargins left="0.7" right="0.7" top="0.75" bottom="0.75" header="0.3" footer="0.3"/>
  <x:tableParts count="1">
    <x:tablePart xmlns:r="http://schemas.openxmlformats.org/officeDocument/2006/relationships" r:id="Rb4e82c89a4a947b7"/>
  </x:tableParts>
</x:worksheet>
</file>

<file path=xl/worksheets/sheet15.xml><?xml version="1.0" encoding="utf-8"?>
<x:worksheet xmlns:x="http://schemas.openxmlformats.org/spreadsheetml/2006/main">
  <x:sheetViews>
    <x:sheetView showGridLines="0" workbookViewId="0"/>
  </x:sheetViews>
  <x:sheetFormatPr defaultRowHeight="15"/>
  <x:cols>
    <x:col min="1" max="1" width="43" hidden="0" customWidth="1"/>
    <x:col min="2" max="2" width="100" hidden="0" customWidth="1"/>
  </x:cols>
  <x:sheetData>
    <x:row r="1" ht="25" customHeight="1">
      <x:c r="A1" s="164"/>
      <x:c r="B1" s="164"/>
    </x:row>
    <x:row r="2" ht="25" customHeight="1">
      <x:c r="A2" s="165" t="str">
        <x:v>Use this workbook</x:v>
      </x:c>
      <x:c r="B2" s="164"/>
    </x:row>
    <x:row r="3" ht="25" customHeight="1">
      <x:c r="A3" s="166"/>
      <x:c r="B3" s="166"/>
    </x:row>
    <x:row r="4" ht="25" customHeight="1">
      <x:c r="A4" s="164"/>
      <x:c r="B4" s="164"/>
    </x:row>
    <x:row r="5" ht="44" customHeight="1">
      <x:c r="A5" s="174" t="str">
        <x:v>Version</x:v>
      </x:c>
      <x:c r="B5" s="170" t="str">
        <x:v>3.1.0 · Workbook follow-up · 2026-09-19 · USD unless a consistent local currency is entered.</x:v>
      </x:c>
    </x:row>
    <x:row r="6" ht="44" customHeight="1">
      <x:c r="A6" s="174" t="str">
        <x:v>Workflow</x:v>
      </x:c>
      <x:c r="B6" s="170" t="str">
        <x:v>Read Results or Decision Summary. Review the fictional example. Enter your own inputs, then assign Review Actions.</x:v>
      </x:c>
    </x:row>
    <x:row r="7" ht="44" customHeight="1">
      <x:c r="A7" s="174" t="str">
        <x:v>Editable cells</x:v>
      </x:c>
      <x:c r="B7" s="170" t="str">
        <x:v>Blue text with pale yellow fill marks numeric inputs. Black results and green cross-sheet calculations contain formulas.</x:v>
      </x:c>
    </x:row>
    <x:row r="8" ht="44" customHeight="1">
      <x:c r="A8" s="174" t="str">
        <x:v>Missing values</x:v>
      </x:c>
      <x:c r="B8" s="170" t="str">
        <x:v>n.a. or Missing means the relevant inputs are incomplete or invalid. Enter 0 only when the value is known to be zero.</x:v>
      </x:c>
    </x:row>
    <x:row r="9" ht="44" customHeight="1">
      <x:c r="A9" s="174" t="str">
        <x:v>Rows</x:v>
      </x:c>
      <x:c r="B9" s="170" t="str">
        <x:v>Use the prepared rows through the stated limit. The next prepared row calculates without copying formulas; expansion beyond the limit is not supported.</x:v>
      </x:c>
    </x:row>
    <x:row r="10" ht="44" customHeight="1">
      <x:c r="A10" s="174" t="str">
        <x:v>Formula care</x:v>
      </x:c>
      <x:c r="B10" s="170" t="str">
        <x:v>Formulas are visible and editable. Sheet protection is not enabled; keep a clean copy and do not overwrite calculated cells.</x:v>
      </x:c>
    </x:row>
    <x:row r="11" ht="44" customHeight="1">
      <x:c r="A11" s="174" t="str">
        <x:v>Compatibility</x:v>
      </x:c>
      <x:c r="B11" s="170" t="str">
        <x:v>Recalculated and reimported with Artifact Tool. Excel desktop/web, Google Sheets, and native print behavior have not been interactively tested.</x:v>
      </x:c>
    </x:row>
    <x:row r="12" ht="44" customHeight="1">
      <x:c r="A12" s="174" t="str">
        <x:v>Print</x:v>
      </x:c>
      <x:c r="B12" s="170" t="str">
        <x:v>Select the compact results or Review Actions range; use landscape and fit to one page wide in your spreadsheet application.</x:v>
      </x:c>
    </x:row>
    <x:row r="13" ht="44" customHeight="1">
      <x:c r="A13" s="174" t="str">
        <x:v>Coach prompt</x:v>
      </x:c>
      <x:c r="B13" s="170" t="str">
        <x:v>Using only my coded inputs, explain each result and the records I need to fill missing fields. Ask before treating an unknown as zero.</x:v>
      </x:c>
    </x:row>
    <x:row r="14" ht="44" customHeight="1">
      <x:c r="A14" s="174" t="str">
        <x:v>Review prompt</x:v>
      </x:c>
      <x:c r="B14" s="170" t="str">
        <x:v>Check my units, periods, duplicate amounts and unsupported assumptions. List the exact cells, evidence needed, responsible role and next action. Do not invent verification.</x:v>
      </x:c>
    </x:row>
    <x:row r="15" ht="44" customHeight="1">
      <x:c r="A15" s="174" t="str">
        <x:v>Data boundary</x:v>
      </x:c>
      <x:c r="B15" s="170" t="str">
        <x:v>Use aggregate coded records. Keep patient identifiers, credentials and restricted contracts out of shared copies and AI prompts.</x:v>
      </x:c>
    </x:row>
    <x:row r="16" ht="44" customHeight="1">
      <x:c r="A16" s="174" t="str">
        <x:v>Change ledger</x:v>
      </x:c>
      <x:c r="B16" s="170" t="str">
        <x:v>Up to 100 changes (rows 6–105). Approved and Closed count as approved cost; Draft and Pending count as exposure; Rejected is excluded. Review the ledger even if there are no changes.</x:v>
      </x:c>
    </x:row>
    <x:row r="17" ht="44" customHeight="1">
      <x:c r="A17" s="174" t="str">
        <x:v>Budget</x:v>
      </x:c>
      <x:c r="B17" s="170" t="str">
        <x:v>Unused contingency remains protected. Pending changes consume it once, then increase required funding only beyond the reserved amount.</x:v>
      </x:c>
    </x:row>
    <x:row r="18" ht="44" customHeight="1">
      <x:c r="A18" s="174" t="str">
        <x:v>Bids</x:v>
      </x:c>
      <x:c r="B18" s="170" t="str">
        <x:v>Known comparable amount adds base, allowances and owner-direct cost. Scope status requires exclusions and schedule evidence; it does not establish bid comparability.</x:v>
      </x:c>
    </x:row>
    <x:row r="19" ht="44" customHeight="1">
      <x:c r="A19" s="174" t="str">
        <x:v>Method</x:v>
      </x:c>
      <x:c r="B19" s="170" t="str">
        <x:v>https://denqai.com/methodology/calculations — model definitions; actual records and professional review establish the case.</x:v>
      </x:c>
    </x:row>
    <x:row r="20" ht="25" customHeight="1">
      <x:c r="A20" s="175"/>
      <x:c r="B20" s="164"/>
    </x:row>
    <x:row r="21" ht="25" customHeight="1">
      <x:c r="A21" s="175"/>
      <x:c r="B21" s="164"/>
    </x:row>
    <x:row r="22" ht="25" customHeight="1">
      <x:c r="A22" s="175"/>
      <x:c r="B22" s="164"/>
    </x:row>
    <x:row r="23" ht="25" customHeight="1">
      <x:c r="A23" s="175"/>
      <x:c r="B23" s="164"/>
    </x:row>
    <x:row r="24" ht="25" customHeight="1">
      <x:c r="A24" s="175"/>
      <x:c r="B24" s="164"/>
    </x:row>
    <x:row r="25" ht="25" customHeight="1">
      <x:c r="A25" s="175"/>
      <x:c r="B25" s="164"/>
    </x:row>
    <x:row r="26" ht="25" customHeight="1">
      <x:c r="A26" s="164"/>
      <x:c r="B26" s="164"/>
    </x:row>
    <x:row r="27" ht="25" customHeight="1">
      <x:c r="A27" s="164"/>
      <x:c r="B27" s="164"/>
    </x:row>
    <x:row r="28" ht="25" customHeight="1">
      <x:c r="A28" s="164"/>
      <x:c r="B28" s="164"/>
    </x:row>
    <x:row r="29" ht="25" customHeight="1">
      <x:c r="A29" s="164"/>
      <x:c r="B29" s="164"/>
    </x:row>
    <x:row r="30" ht="25" customHeight="1">
      <x:c r="A30" s="164"/>
      <x:c r="B30" s="164"/>
    </x:row>
    <x:row r="31" ht="25" customHeight="1">
      <x:c r="A31" s="164"/>
      <x:c r="B31" s="164"/>
    </x:row>
    <x:row r="32" ht="25" customHeight="1">
      <x:c r="A32" s="164"/>
      <x:c r="B32" s="164"/>
    </x:row>
    <x:row r="33" ht="25" customHeight="1">
      <x:c r="A33" s="164"/>
      <x:c r="B33" s="164"/>
    </x:row>
    <x:row r="34" ht="25" customHeight="1">
      <x:c r="A34" s="164"/>
      <x:c r="B34" s="164"/>
    </x:row>
    <x:row r="35" ht="25" customHeight="1">
      <x:c r="A35" s="164"/>
      <x:c r="B35" s="164"/>
    </x:row>
    <x:row r="36" ht="25" customHeight="1">
      <x:c r="A36" s="164"/>
      <x:c r="B36" s="164"/>
    </x:row>
    <x:row r="37" ht="25" customHeight="1">
      <x:c r="A37" s="164"/>
      <x:c r="B37" s="164"/>
    </x:row>
    <x:row r="38" ht="25" customHeight="1">
      <x:c r="A38" s="164"/>
      <x:c r="B38" s="164"/>
    </x:row>
    <x:row r="39" ht="25" customHeight="1">
      <x:c r="A39" s="164"/>
      <x:c r="B39" s="164"/>
    </x:row>
    <x:row r="40" ht="25" customHeight="1">
      <x:c r="A40" s="164"/>
      <x:c r="B40" s="164"/>
    </x:row>
    <x:row r="41" ht="25" customHeight="1">
      <x:c r="A41" s="164"/>
      <x:c r="B41" s="164"/>
    </x:row>
    <x:row r="42" ht="25" customHeight="1">
      <x:c r="A42" s="164"/>
      <x:c r="B42" s="164"/>
    </x:row>
    <x:row r="43" ht="25" customHeight="1">
      <x:c r="A43" s="164"/>
      <x:c r="B43" s="164"/>
    </x:row>
    <x:row r="44" ht="25" customHeight="1">
      <x:c r="A44" s="164"/>
      <x:c r="B44" s="164"/>
    </x:row>
    <x:row r="45" ht="25" customHeight="1">
      <x:c r="A45" s="164"/>
      <x:c r="B45" s="164"/>
    </x:row>
    <x:row r="46" ht="25" customHeight="1">
      <x:c r="A46" s="164"/>
      <x:c r="B46" s="164"/>
    </x:row>
    <x:row r="47" ht="25" customHeight="1">
      <x:c r="A47" s="164"/>
      <x:c r="B47" s="164"/>
    </x:row>
    <x:row r="48" ht="25" customHeight="1">
      <x:c r="A48" s="164"/>
      <x:c r="B48" s="164"/>
    </x:row>
    <x:row r="49" ht="25" customHeight="1">
      <x:c r="A49" s="164"/>
      <x:c r="B49" s="164"/>
    </x:row>
    <x:row r="50" ht="25" customHeight="1">
      <x:c r="A50" s="164"/>
      <x:c r="B50" s="164"/>
    </x:row>
    <x:row r="51" ht="25" customHeight="1">
      <x:c r="A51" s="164"/>
      <x:c r="B51" s="164"/>
    </x:row>
    <x:row r="52" ht="25" customHeight="1">
      <x:c r="A52" s="164"/>
      <x:c r="B52" s="164"/>
    </x:row>
    <x:row r="53" ht="25" customHeight="1">
      <x:c r="A53" s="164"/>
      <x:c r="B53" s="164"/>
    </x:row>
    <x:row r="54" ht="25" customHeight="1">
      <x:c r="A54" s="164"/>
      <x:c r="B54" s="164"/>
    </x:row>
    <x:row r="55" ht="25" customHeight="1">
      <x:c r="A55" s="164"/>
      <x:c r="B55" s="164"/>
    </x:row>
    <x:row r="56" ht="25" customHeight="1">
      <x:c r="A56" s="164"/>
      <x:c r="B56" s="164"/>
    </x:row>
    <x:row r="57" ht="25" customHeight="1">
      <x:c r="A57" s="164"/>
      <x:c r="B57" s="164"/>
    </x:row>
    <x:row r="58" ht="25" customHeight="1">
      <x:c r="A58" s="164"/>
      <x:c r="B58" s="164"/>
    </x:row>
    <x:row r="59" ht="25" customHeight="1">
      <x:c r="A59" s="164"/>
      <x:c r="B59" s="164"/>
    </x:row>
    <x:row r="60" ht="25" customHeight="1">
      <x:c r="A60" s="164"/>
      <x:c r="B60" s="164"/>
    </x:row>
    <x:row r="61" ht="25" customHeight="1">
      <x:c r="A61" s="164"/>
      <x:c r="B61" s="164"/>
    </x:row>
    <x:row r="62" ht="25" customHeight="1">
      <x:c r="A62" s="164"/>
      <x:c r="B62" s="164"/>
    </x:row>
    <x:row r="63" ht="25" customHeight="1">
      <x:c r="A63" s="164"/>
      <x:c r="B63" s="164"/>
    </x:row>
    <x:row r="64" ht="25" customHeight="1">
      <x:c r="A64" s="164"/>
      <x:c r="B64" s="164"/>
    </x:row>
    <x:row r="65" ht="25" customHeight="1">
      <x:c r="A65" s="164"/>
      <x:c r="B65" s="164"/>
    </x:row>
    <x:row r="66" ht="25" customHeight="1">
      <x:c r="A66" s="164"/>
      <x:c r="B66" s="164"/>
    </x:row>
    <x:row r="67" ht="25" customHeight="1">
      <x:c r="A67" s="164"/>
      <x:c r="B67" s="164"/>
    </x:row>
    <x:row r="68" ht="25" customHeight="1">
      <x:c r="A68" s="164"/>
      <x:c r="B68" s="164"/>
    </x:row>
    <x:row r="69" ht="25" customHeight="1">
      <x:c r="A69" s="164"/>
      <x:c r="B69" s="164"/>
    </x:row>
    <x:row r="70" ht="25" customHeight="1">
      <x:c r="A70" s="164"/>
      <x:c r="B70" s="164"/>
    </x:row>
    <x:row r="71" ht="25" customHeight="1">
      <x:c r="A71" s="164"/>
      <x:c r="B71" s="164"/>
    </x:row>
    <x:row r="72" ht="25" customHeight="1">
      <x:c r="A72" s="164"/>
      <x:c r="B72" s="164"/>
    </x:row>
    <x:row r="73" ht="25" customHeight="1">
      <x:c r="A73" s="164"/>
      <x:c r="B73" s="164"/>
    </x:row>
    <x:row r="74" ht="25" customHeight="1">
      <x:c r="A74" s="164"/>
      <x:c r="B74" s="164"/>
    </x:row>
    <x:row r="75" ht="25" customHeight="1">
      <x:c r="A75" s="164"/>
      <x:c r="B75" s="164"/>
    </x:row>
    <x:row r="76" ht="25" customHeight="1">
      <x:c r="A76" s="164"/>
      <x:c r="B76" s="164"/>
    </x:row>
    <x:row r="77" ht="25" customHeight="1">
      <x:c r="A77" s="164"/>
      <x:c r="B77" s="164"/>
    </x:row>
    <x:row r="78" ht="25" customHeight="1">
      <x:c r="A78" s="164"/>
      <x:c r="B78" s="164"/>
    </x:row>
    <x:row r="79" ht="25" customHeight="1">
      <x:c r="A79" s="164"/>
      <x:c r="B79" s="164"/>
    </x:row>
    <x:row r="80" ht="25" customHeight="1">
      <x:c r="A80" s="164"/>
      <x:c r="B80" s="164"/>
    </x:row>
    <x:row r="81" ht="25" customHeight="1">
      <x:c r="A81" s="164"/>
      <x:c r="B81" s="164"/>
    </x:row>
    <x:row r="82" ht="25" customHeight="1">
      <x:c r="A82" s="164"/>
      <x:c r="B82" s="164"/>
    </x:row>
    <x:row r="83" ht="25" customHeight="1">
      <x:c r="A83" s="164"/>
      <x:c r="B83" s="164"/>
    </x:row>
    <x:row r="84" ht="25" customHeight="1">
      <x:c r="A84" s="164"/>
      <x:c r="B84" s="164"/>
    </x:row>
    <x:row r="85" ht="25" customHeight="1">
      <x:c r="A85" s="164"/>
      <x:c r="B85" s="164"/>
    </x:row>
    <x:row r="86" ht="25" customHeight="1">
      <x:c r="A86" s="164"/>
      <x:c r="B86" s="164"/>
    </x:row>
    <x:row r="87" ht="25" customHeight="1">
      <x:c r="A87" s="164"/>
      <x:c r="B87" s="164"/>
    </x:row>
    <x:row r="88" ht="25" customHeight="1">
      <x:c r="A88" s="164"/>
      <x:c r="B88" s="164"/>
    </x:row>
    <x:row r="89" ht="25" customHeight="1">
      <x:c r="A89" s="164"/>
      <x:c r="B89" s="164"/>
    </x:row>
    <x:row r="90" ht="25" customHeight="1">
      <x:c r="A90" s="164"/>
      <x:c r="B90" s="164"/>
    </x:row>
    <x:row r="91" ht="25" customHeight="1">
      <x:c r="A91" s="164"/>
      <x:c r="B91" s="164"/>
    </x:row>
    <x:row r="92" ht="25" customHeight="1">
      <x:c r="A92" s="164"/>
      <x:c r="B92" s="164"/>
    </x:row>
    <x:row r="93" ht="25" customHeight="1">
      <x:c r="A93" s="164"/>
      <x:c r="B93" s="164"/>
    </x:row>
    <x:row r="94" ht="25" customHeight="1">
      <x:c r="A94" s="164"/>
      <x:c r="B94" s="164"/>
    </x:row>
    <x:row r="95" ht="25" customHeight="1">
      <x:c r="A95" s="164"/>
      <x:c r="B95" s="164"/>
    </x:row>
    <x:row r="96" ht="25" customHeight="1">
      <x:c r="A96" s="164"/>
      <x:c r="B96" s="164"/>
    </x:row>
    <x:row r="97" ht="25" customHeight="1">
      <x:c r="A97" s="164"/>
      <x:c r="B97" s="164"/>
    </x:row>
    <x:row r="98" ht="25" customHeight="1">
      <x:c r="A98" s="164"/>
      <x:c r="B98" s="164"/>
    </x:row>
    <x:row r="99" ht="25" customHeight="1">
      <x:c r="A99" s="164"/>
      <x:c r="B99" s="164"/>
    </x:row>
    <x:row r="100" ht="25" customHeight="1">
      <x:c r="A100" s="164"/>
      <x:c r="B100" s="164"/>
    </x:row>
  </x:sheetData>
  <x:pageMargins left="0.7" right="0.7" top="0.75" bottom="0.75" header="0.3" footer="0.3"/>
</x:worksheet>
</file>