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4.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ables/table5.xml" ContentType="application/vnd.openxmlformats-officedocument.spreadsheetml.table+xml"/>
  <Override PartName="/xl/worksheets/sheet15.xml" ContentType="application/vnd.openxmlformats-officedocument.spreadsheetml.worksheet+xml"/>
  <Override PartName="/xl/tables/table6.xml" ContentType="application/vnd.openxmlformats-officedocument.spreadsheetml.table+xml"/>
  <Override PartName="/xl/worksheets/sheet16.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5ffcb486ae504909" /></Relationships>
</file>

<file path=xl/workbook.xml><?xml version="1.0" encoding="utf-8"?>
<x:workbook xmlns:x="http://schemas.openxmlformats.org/spreadsheetml/2006/main">
  <x:sheets>
    <x:sheet xmlns:r="http://schemas.openxmlformats.org/officeDocument/2006/relationships" name="Start Here" sheetId="1" r:id="R1404dc8f0d1c4ec5"/>
    <x:sheet xmlns:r="http://schemas.openxmlformats.org/officeDocument/2006/relationships" name="Decision Summary" sheetId="2" r:id="R973a4c7f763d461c"/>
    <x:sheet xmlns:r="http://schemas.openxmlformats.org/officeDocument/2006/relationships" name="Payer Map" sheetId="3" r:id="R61ae3d580a5e42c5"/>
    <x:sheet xmlns:r="http://schemas.openxmlformats.org/officeDocument/2006/relationships" name="Credentialing Path" sheetId="4" r:id="R8408906d66c745f6"/>
    <x:sheet xmlns:r="http://schemas.openxmlformats.org/officeDocument/2006/relationships" name="Cash Inputs" sheetId="5" r:id="R9fff4490a07d4a4e"/>
    <x:sheet xmlns:r="http://schemas.openxmlformats.org/officeDocument/2006/relationships" name="26-Week Cash" sheetId="6" r:id="R1ad96556ca314eaf"/>
    <x:sheet xmlns:r="http://schemas.openxmlformats.org/officeDocument/2006/relationships" name="Fee Portability" sheetId="7" r:id="Rc64b4b9311034aa7"/>
    <x:sheet xmlns:r="http://schemas.openxmlformats.org/officeDocument/2006/relationships" name="Participation Scenarios" sheetId="8" r:id="R0993f75c11a24f3f"/>
    <x:sheet xmlns:r="http://schemas.openxmlformats.org/officeDocument/2006/relationships" name="Payment Events" sheetId="9" r:id="R4d3479bbd7d44740"/>
    <x:sheet xmlns:r="http://schemas.openxmlformats.org/officeDocument/2006/relationships" name="Safety Checks" sheetId="10" r:id="R2b52ec14f12f47b3"/>
    <x:sheet xmlns:r="http://schemas.openxmlformats.org/officeDocument/2006/relationships" name="Questions &amp; Definitions" sheetId="11" r:id="R6a0ec4c89de546e7"/>
    <x:sheet xmlns:r="http://schemas.openxmlformats.org/officeDocument/2006/relationships" name="Sources" sheetId="12" r:id="R2d7143ac53a14d54"/>
    <x:sheet xmlns:r="http://schemas.openxmlformats.org/officeDocument/2006/relationships" name="Fictional Example" sheetId="13" r:id="R88cda5c938af4df8"/>
    <x:sheet xmlns:r="http://schemas.openxmlformats.org/officeDocument/2006/relationships" name="Contract Calendar" sheetId="14" r:id="R684b3fa4d9ba44f0"/>
    <x:sheet xmlns:r="http://schemas.openxmlformats.org/officeDocument/2006/relationships" name="Review Actions" sheetId="15" r:id="R6bd025ca8a2947fc"/>
    <x:sheet xmlns:r="http://schemas.openxmlformats.org/officeDocument/2006/relationships" name="Use and Limits" sheetId="16" r:id="R6ca0718cd1fa48c1"/>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0;[Red]($#,##0);-"/>
    <x:numFmt numFmtId="201" formatCode="#,##0;[Red](#,##0);-"/>
    <x:numFmt numFmtId="202" formatCode="0.0%;[Red](0.0%);-"/>
    <x:numFmt numFmtId="203" formatCode="0"/>
    <x:numFmt numFmtId="204" formatCode="#,##0.00;(#,##0.00);&quot;–&quot;"/>
    <x:numFmt numFmtId="205" formatCode="0.0%"/>
    <x:numFmt numFmtId="206" formatCode="$#,##0;($#,##0);&quot;–&quot;"/>
    <x:numFmt numFmtId="207" formatCode="yyyy-mm-dd"/>
    <x:numFmt numFmtId="208" formatCode="$#,##0;($#,##0);&quot;—&quot;"/>
  </x:numFmts>
  <x:fonts count="27">
    <x:font>
      <x:sz val="11"/>
      <x:name val="Carlito"/>
    </x:font>
    <x:font>
      <x:b/>
      <x:sz val="18"/>
      <x:color rgb="FFFFFFFF"/>
      <x:name val="Carlito"/>
    </x:font>
    <x:font>
      <x:sz val="10"/>
      <x:color rgb="FF173B4B"/>
      <x:name val="Carlito"/>
    </x:font>
    <x:font>
      <x:b/>
      <x:sz val="11"/>
      <x:color rgb="FF173B4B"/>
      <x:name val="Carlito"/>
    </x:font>
    <x:font>
      <x:sz val="11"/>
      <x:color rgb="FF0000FF"/>
      <x:name val="Carlito"/>
    </x:font>
    <x:font>
      <x:sz val="11"/>
      <x:color rgb="FF008000"/>
      <x:name val="Carlito"/>
    </x:font>
    <x:font>
      <x:sz val="11"/>
      <x:color rgb="FF9E3F35"/>
      <x:name val="Carlito"/>
    </x:font>
    <x:font>
      <x:b/>
      <x:sz val="11"/>
      <x:color rgb="FFFFFFFF"/>
      <x:name val="Carlito"/>
    </x:font>
    <x:font>
      <x:b/>
      <x:sz val="9"/>
      <x:color rgb="FFFFFFFF"/>
      <x:name val="Carlito"/>
    </x:font>
    <x:font>
      <x:sz val="9"/>
      <x:color rgb="FF000000"/>
      <x:name val="Carlito"/>
    </x:font>
    <x:font>
      <x:b/>
      <x:sz val="11"/>
      <x:color rgb="FF9E3F35"/>
      <x:name val="Carlito"/>
    </x:font>
    <x:font>
      <x:b/>
      <x:sz val="9"/>
      <x:color rgb="FF008000"/>
      <x:name val="Carlito"/>
    </x:font>
    <x:font>
      <x:sz val="9"/>
      <x:color rgb="FF0000FF"/>
      <x:name val="Carlito"/>
    </x:font>
    <x:font>
      <x:b/>
      <x:sz val="11"/>
      <x:color rgb="FF008000"/>
      <x:name val="Carlito"/>
    </x:font>
    <x:font>
      <x:sz val="9"/>
      <x:color rgb="FF1F6895"/>
      <x:name val="Carlito"/>
    </x:font>
    <x:font>
      <x:sz val="11"/>
      <x:color rgb="FF173648"/>
      <x:name val="Arial"/>
    </x:font>
    <x:font>
      <x:b/>
      <x:sz val="15"/>
      <x:color rgb="FF173648"/>
      <x:name val="Arial"/>
    </x:font>
    <x:font>
      <x:b/>
      <x:sz val="11"/>
      <x:color rgb="FFFFFFFF"/>
      <x:name val="Arial"/>
    </x:font>
    <x:font>
      <x:sz val="11"/>
      <x:color rgb="FF185ABD"/>
      <x:name val="Arial"/>
    </x:font>
    <x:font>
      <x:sz val="9"/>
      <x:color rgb="FF185ABD"/>
      <x:name val="Carlito"/>
    </x:font>
    <x:font>
      <x:sz val="11"/>
      <x:color rgb="FF185ABD"/>
      <x:name val="Carlito"/>
    </x:font>
    <x:font>
      <x:b/>
      <x:sz val="11"/>
      <x:color rgb="FF173648"/>
      <x:name val="Arial"/>
    </x:font>
    <x:font>
      <x:b/>
      <x:sz val="9"/>
      <x:color rgb="FF173648"/>
      <x:name val="Carlito"/>
    </x:font>
    <x:font>
      <x:sz val="9"/>
      <x:color rgb="FF173648"/>
      <x:name val="Carlito"/>
    </x:font>
    <x:font>
      <x:sz val="11"/>
      <x:color rgb="FF173648"/>
      <x:name val="Carlito"/>
    </x:font>
    <x:font>
      <x:b/>
      <x:sz val="11"/>
      <x:color rgb="FF173648"/>
      <x:name val="Carlito"/>
    </x:font>
    <x:font>
      <x:b/>
      <x:sz val="12"/>
      <x:color rgb="FF173648"/>
      <x:name val="Arial"/>
    </x:font>
  </x:fonts>
  <x:fills count="15">
    <x:fill>
      <x:patternFill patternType="none"/>
    </x:fill>
    <x:fill>
      <x:patternFill patternType="gray125"/>
    </x:fill>
    <x:fill>
      <x:patternFill patternType="solid">
        <x:fgColor rgb="FF173B4B"/>
      </x:patternFill>
    </x:fill>
    <x:fill>
      <x:patternFill patternType="solid">
        <x:fgColor rgb="FFDCECF4"/>
      </x:patternFill>
    </x:fill>
    <x:fill>
      <x:patternFill patternType="solid">
        <x:fgColor rgb="FFF3F0E8"/>
      </x:patternFill>
    </x:fill>
    <x:fill>
      <x:patternFill patternType="solid">
        <x:fgColor rgb="FFFFF2CC"/>
      </x:patternFill>
    </x:fill>
    <x:fill>
      <x:patternFill patternType="solid">
        <x:fgColor rgb="FFE8F2EC"/>
      </x:patternFill>
    </x:fill>
    <x:fill>
      <x:patternFill patternType="solid">
        <x:fgColor rgb="FFF6E7E3"/>
      </x:patternFill>
    </x:fill>
    <x:fill>
      <x:patternFill patternType="solid">
        <x:fgColor rgb="FF1F6895"/>
      </x:patternFill>
    </x:fill>
    <x:fill>
      <x:patternFill patternType="solid">
        <x:fgColor rgb="FFFFFDF8"/>
      </x:patternFill>
    </x:fill>
    <x:fill>
      <x:patternFill patternType="solid">
        <x:fgColor rgb="FFF2E8CF"/>
      </x:patternFill>
    </x:fill>
    <x:fill>
      <x:patternFill patternType="solid">
        <x:fgColor rgb="FF173648"/>
      </x:patternFill>
    </x:fill>
    <x:fill>
      <x:patternFill patternType="solid">
        <x:fgColor rgb="FFFFF2CC"/>
      </x:patternFill>
    </x:fill>
    <x:fill>
      <x:patternFill patternType="solid">
        <x:fgColor rgb="FF173648"/>
      </x:patternFill>
    </x:fill>
    <x:fill>
      <x:patternFill patternType="solid">
        <x:fgColor rgb="FFFFF2CC"/>
      </x:patternFill>
    </x:fill>
  </x:fills>
  <x:borders count="29">
    <x:border/>
    <x:border>
      <x:right style="thin">
        <x:color rgb="FFD7D0C1"/>
      </x:right>
    </x:border>
    <x:border>
      <x:left style="thin">
        <x:color rgb="FFD7D0C1"/>
      </x:left>
      <x:right style="thin">
        <x:color rgb="FFD7D0C1"/>
      </x:right>
    </x:border>
    <x:border>
      <x:left style="thin">
        <x:color rgb="FFD7D0C1"/>
      </x:left>
    </x:border>
    <x:border>
      <x:bottom style="thin">
        <x:color rgb="FFD7D0C1"/>
      </x:bottom>
    </x:border>
    <x:border>
      <x:top style="thin">
        <x:color rgb="FFD7D0C1"/>
      </x:top>
      <x:bottom style="thin">
        <x:color rgb="FFD7D0C1"/>
      </x:bottom>
    </x:border>
    <x:border>
      <x:left style="thin">
        <x:color rgb="FF5F8D78"/>
      </x:left>
      <x:right style="thin">
        <x:color rgb="FF5F8D78"/>
      </x:right>
      <x:top style="thin">
        <x:color rgb="FF5F8D78"/>
      </x:top>
      <x:bottom style="thin">
        <x:color rgb="FFD7D0C1"/>
      </x:bottom>
    </x:border>
    <x:border>
      <x:left style="thin">
        <x:color rgb="FF5F8D78"/>
      </x:left>
      <x:right style="thin">
        <x:color rgb="FF5F8D78"/>
      </x:right>
      <x:top style="thin">
        <x:color rgb="FFD7D0C1"/>
      </x:top>
      <x:bottom style="thin">
        <x:color rgb="FFD7D0C1"/>
      </x:bottom>
    </x:border>
    <x:border>
      <x:left style="thin">
        <x:color rgb="FF5F8D78"/>
      </x:left>
      <x:right style="thin">
        <x:color rgb="FF5F8D78"/>
      </x:right>
      <x:top style="thin">
        <x:color rgb="FFD7D0C1"/>
      </x:top>
      <x:bottom style="thin">
        <x:color rgb="FF5F8D78"/>
      </x:bottom>
    </x:border>
    <x:border>
      <x:left style="thin">
        <x:color rgb="FFB28A35"/>
      </x:left>
      <x:top style="thin">
        <x:color rgb="FFB28A35"/>
      </x:top>
      <x:bottom style="thin">
        <x:color rgb="FFD7D0C1"/>
      </x:bottom>
    </x:border>
    <x:border>
      <x:top style="thin">
        <x:color rgb="FFB28A35"/>
      </x:top>
      <x:bottom style="thin">
        <x:color rgb="FFD7D0C1"/>
      </x:bottom>
    </x:border>
    <x:border>
      <x:right style="thin">
        <x:color rgb="FFB28A35"/>
      </x:right>
      <x:top style="thin">
        <x:color rgb="FFB28A35"/>
      </x:top>
      <x:bottom style="thin">
        <x:color rgb="FFD7D0C1"/>
      </x:bottom>
    </x:border>
    <x:border>
      <x:left style="thin">
        <x:color rgb="FFB28A35"/>
      </x:left>
      <x:top style="thin">
        <x:color rgb="FFD7D0C1"/>
      </x:top>
      <x:bottom style="thin">
        <x:color rgb="FFD7D0C1"/>
      </x:bottom>
    </x:border>
    <x:border>
      <x:right style="thin">
        <x:color rgb="FFB28A35"/>
      </x:right>
      <x:top style="thin">
        <x:color rgb="FFD7D0C1"/>
      </x:top>
      <x:bottom style="thin">
        <x:color rgb="FFD7D0C1"/>
      </x:bottom>
    </x:border>
    <x:border>
      <x:left style="thin">
        <x:color rgb="FFB28A35"/>
      </x:left>
      <x:top style="thin">
        <x:color rgb="FFD7D0C1"/>
      </x:top>
      <x:bottom style="thin">
        <x:color rgb="FFB28A35"/>
      </x:bottom>
    </x:border>
    <x:border>
      <x:top style="thin">
        <x:color rgb="FFD7D0C1"/>
      </x:top>
      <x:bottom style="thin">
        <x:color rgb="FFB28A35"/>
      </x:bottom>
    </x:border>
    <x:border>
      <x:right style="thin">
        <x:color rgb="FFB28A35"/>
      </x:right>
      <x:top style="thin">
        <x:color rgb="FFD7D0C1"/>
      </x:top>
      <x:bottom style="thin">
        <x:color rgb="FFB28A35"/>
      </x:bottom>
    </x:border>
    <x:border>
      <x:left style="thin">
        <x:color rgb="FF5F8D78"/>
      </x:left>
      <x:top style="thin">
        <x:color rgb="FF5F8D78"/>
      </x:top>
      <x:bottom style="thin">
        <x:color rgb="FFD7D0C1"/>
      </x:bottom>
    </x:border>
    <x:border>
      <x:top style="thin">
        <x:color rgb="FF5F8D78"/>
      </x:top>
      <x:bottom style="thin">
        <x:color rgb="FFD7D0C1"/>
      </x:bottom>
    </x:border>
    <x:border>
      <x:right style="thin">
        <x:color rgb="FF5F8D78"/>
      </x:right>
      <x:top style="thin">
        <x:color rgb="FF5F8D78"/>
      </x:top>
      <x:bottom style="thin">
        <x:color rgb="FFD7D0C1"/>
      </x:bottom>
    </x:border>
    <x:border>
      <x:left style="thin">
        <x:color rgb="FF5F8D78"/>
      </x:left>
      <x:top style="thin">
        <x:color rgb="FFD7D0C1"/>
      </x:top>
      <x:bottom style="thin">
        <x:color rgb="FFD7D0C1"/>
      </x:bottom>
    </x:border>
    <x:border>
      <x:right style="thin">
        <x:color rgb="FF5F8D78"/>
      </x:right>
      <x:top style="thin">
        <x:color rgb="FFD7D0C1"/>
      </x:top>
      <x:bottom style="thin">
        <x:color rgb="FFD7D0C1"/>
      </x:bottom>
    </x:border>
    <x:border>
      <x:left style="thin">
        <x:color rgb="FF5F8D78"/>
      </x:left>
      <x:top style="thin">
        <x:color rgb="FFD7D0C1"/>
      </x:top>
      <x:bottom style="thin">
        <x:color rgb="FF5F8D78"/>
      </x:bottom>
    </x:border>
    <x:border>
      <x:top style="thin">
        <x:color rgb="FFD7D0C1"/>
      </x:top>
      <x:bottom style="thin">
        <x:color rgb="FF5F8D78"/>
      </x:bottom>
    </x:border>
    <x:border>
      <x:right style="thin">
        <x:color rgb="FF5F8D78"/>
      </x:right>
      <x:top style="thin">
        <x:color rgb="FFD7D0C1"/>
      </x:top>
      <x:bottom style="thin">
        <x:color rgb="FF5F8D78"/>
      </x:bottom>
    </x:border>
    <x:border>
      <x:left style="thin">
        <x:color rgb="FFB28A35"/>
      </x:left>
      <x:right style="thin">
        <x:color rgb="FFB28A35"/>
      </x:right>
      <x:top style="thin">
        <x:color rgb="FFB28A35"/>
      </x:top>
    </x:border>
    <x:border>
      <x:left style="thin">
        <x:color rgb="FFB28A35"/>
      </x:left>
      <x:right style="thin">
        <x:color rgb="FFB28A35"/>
      </x:right>
      <x:bottom style="thin">
        <x:color rgb="FFB28A35"/>
      </x:bottom>
    </x:border>
    <x:border>
      <x:left style="thin">
        <x:color rgb="FF5F8D78"/>
      </x:left>
      <x:right style="thin">
        <x:color rgb="FF5F8D78"/>
      </x:right>
      <x:top style="thin">
        <x:color rgb="FF5F8D78"/>
      </x:top>
      <x:bottom style="thin">
        <x:color rgb="FF5F8D78"/>
      </x:bottom>
    </x:border>
    <x:border>
      <x:bottom style="thin">
        <x:color rgb="FFD3DDE2"/>
      </x:bottom>
    </x:border>
  </x:borders>
  <x:cellStyleXfs count="1">
    <x:xf numFmtId="0" fontId="0" fillId="0" borderId="0"/>
  </x:cellStyleXfs>
  <x:cellXfs count="19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vertical="center"/>
    </x:xf>
    <x:xf numFmtId="0" fontId="0" fillId="8" borderId="0" xfId="0" applyNumberFormat="1" applyFont="1" applyFill="1" applyBorder="1"/>
    <x:xf numFmtId="0" fontId="8" fillId="8" borderId="0" xfId="0" applyNumberFormat="1" applyFont="1" applyFill="1" applyBorder="1"/>
    <x:xf numFmtId="0" fontId="8" fillId="8" borderId="1" xfId="0" applyNumberFormat="1" applyFont="1" applyFill="1" applyBorder="1"/>
    <x:xf numFmtId="0" fontId="8" fillId="8" borderId="2" xfId="0" applyNumberFormat="1" applyFont="1" applyFill="1" applyBorder="1"/>
    <x:xf numFmtId="0" fontId="8" fillId="8" borderId="3" xfId="0" applyNumberFormat="1" applyFont="1" applyFill="1" applyBorder="1"/>
    <x:xf numFmtId="0" fontId="8" fillId="8" borderId="1" xfId="0" applyNumberFormat="1" applyFont="1" applyFill="1" applyBorder="1" applyAlignment="1">
      <x:alignment wrapText="1"/>
    </x:xf>
    <x:xf numFmtId="0" fontId="8" fillId="8" borderId="2" xfId="0" applyNumberFormat="1" applyFont="1" applyFill="1" applyBorder="1" applyAlignment="1">
      <x:alignment wrapText="1"/>
    </x:xf>
    <x:xf numFmtId="0" fontId="8" fillId="8" borderId="3" xfId="0" applyNumberFormat="1" applyFont="1" applyFill="1" applyBorder="1" applyAlignment="1">
      <x:alignment wrapText="1"/>
    </x:xf>
    <x:xf numFmtId="0" fontId="8" fillId="8" borderId="1" xfId="0" applyNumberFormat="1" applyFont="1" applyFill="1" applyBorder="1" applyAlignment="1">
      <x:alignment vertical="center" wrapText="1"/>
    </x:xf>
    <x:xf numFmtId="0" fontId="8" fillId="8" borderId="2" xfId="0" applyNumberFormat="1" applyFont="1" applyFill="1" applyBorder="1" applyAlignment="1">
      <x:alignment vertical="center" wrapText="1"/>
    </x:xf>
    <x:xf numFmtId="0" fontId="8" fillId="8" borderId="3" xfId="0" applyNumberFormat="1" applyFont="1" applyFill="1" applyBorder="1" applyAlignment="1">
      <x:alignment vertical="center" wrapText="1"/>
    </x:xf>
    <x:xf numFmtId="0" fontId="0" fillId="9" borderId="0" xfId="0" applyNumberFormat="1" applyFont="1" applyFill="1" applyBorder="1"/>
    <x:xf numFmtId="0" fontId="9" fillId="9" borderId="0" xfId="0" applyNumberFormat="1" applyFont="1" applyFill="1" applyBorder="1"/>
    <x:xf numFmtId="0" fontId="9" fillId="9" borderId="4" xfId="0" applyNumberFormat="1" applyFont="1" applyFill="1" applyBorder="1"/>
    <x:xf numFmtId="0" fontId="9" fillId="9" borderId="5" xfId="0" applyNumberFormat="1" applyFont="1" applyFill="1" applyBorder="1"/>
    <x:xf numFmtId="0" fontId="9" fillId="9" borderId="4" xfId="0" applyNumberFormat="1" applyFont="1" applyFill="1" applyBorder="1" applyAlignment="1">
      <x:alignment wrapText="1"/>
    </x:xf>
    <x:xf numFmtId="0" fontId="9" fillId="9" borderId="5" xfId="0" applyNumberFormat="1" applyFont="1" applyFill="1" applyBorder="1" applyAlignment="1">
      <x:alignment wrapText="1"/>
    </x:xf>
    <x:xf numFmtId="0" fontId="9" fillId="9" borderId="4" xfId="0" applyNumberFormat="1" applyFont="1" applyFill="1" applyBorder="1" applyAlignment="1">
      <x:alignment vertical="top" wrapText="1"/>
    </x:xf>
    <x:xf numFmtId="0" fontId="9" fillId="9" borderId="5" xfId="0" applyNumberFormat="1" applyFont="1" applyFill="1" applyBorder="1" applyAlignment="1">
      <x:alignment vertical="top" wrapText="1"/>
    </x:xf>
    <x:xf numFmtId="0" fontId="10" fillId="7" borderId="0" xfId="0" applyNumberFormat="1" applyFont="1" applyFill="1" applyBorder="1"/>
    <x:xf numFmtId="0" fontId="10" fillId="7" borderId="0" xfId="0" applyNumberFormat="1" applyFont="1" applyFill="1" applyBorder="1" applyAlignment="1">
      <x:alignment wrapText="1"/>
    </x:xf>
    <x:xf numFmtId="0" fontId="10" fillId="7" borderId="0" xfId="0" applyNumberFormat="1" applyFont="1" applyFill="1" applyBorder="1" applyAlignment="1">
      <x:alignment vertical="center" wrapText="1"/>
    </x:xf>
    <x:xf numFmtId="0" fontId="9" fillId="6" borderId="4" xfId="0" applyNumberFormat="1" applyFont="1" applyFill="1" applyBorder="1" applyAlignment="1">
      <x:alignment vertical="top" wrapText="1"/>
    </x:xf>
    <x:xf numFmtId="0" fontId="9" fillId="6" borderId="5" xfId="0" applyNumberFormat="1" applyFont="1" applyFill="1" applyBorder="1" applyAlignment="1">
      <x:alignment vertical="top" wrapText="1"/>
    </x:xf>
    <x:xf numFmtId="0" fontId="11" fillId="6" borderId="4" xfId="0" applyNumberFormat="1" applyFont="1" applyFill="1" applyBorder="1" applyAlignment="1">
      <x:alignment vertical="top" wrapText="1"/>
    </x:xf>
    <x:xf numFmtId="0" fontId="11" fillId="6" borderId="5" xfId="0" applyNumberFormat="1" applyFont="1" applyFill="1" applyBorder="1" applyAlignment="1">
      <x:alignment vertical="top" wrapText="1"/>
    </x:xf>
    <x:xf numFmtId="0" fontId="11" fillId="6" borderId="6" xfId="0" applyNumberFormat="1" applyFont="1" applyFill="1" applyBorder="1" applyAlignment="1">
      <x:alignment vertical="top" wrapText="1"/>
    </x:xf>
    <x:xf numFmtId="0" fontId="11" fillId="6" borderId="7" xfId="0" applyNumberFormat="1" applyFont="1" applyFill="1" applyBorder="1" applyAlignment="1">
      <x:alignment vertical="top" wrapText="1"/>
    </x:xf>
    <x:xf numFmtId="0" fontId="11" fillId="6" borderId="8" xfId="0" applyNumberFormat="1" applyFont="1" applyFill="1" applyBorder="1" applyAlignment="1">
      <x:alignment vertical="top" wrapText="1"/>
    </x:xf>
    <x:xf numFmtId="200" fontId="11" fillId="6" borderId="6" xfId="0" applyNumberFormat="1" applyFont="1" applyFill="1" applyBorder="1" applyAlignment="1">
      <x:alignment vertical="top" wrapText="1"/>
    </x:xf>
    <x:xf numFmtId="200" fontId="11" fillId="6" borderId="7" xfId="0" applyNumberFormat="1" applyFont="1" applyFill="1" applyBorder="1" applyAlignment="1">
      <x:alignment vertical="top" wrapText="1"/>
    </x:xf>
    <x:xf numFmtId="201" fontId="11" fillId="6" borderId="7" xfId="0" applyNumberFormat="1" applyFont="1" applyFill="1" applyBorder="1" applyAlignment="1">
      <x:alignment vertical="top" wrapText="1"/>
    </x:xf>
    <x:xf numFmtId="200" fontId="11" fillId="6" borderId="8"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9" fillId="5" borderId="4" xfId="0" applyNumberFormat="1" applyFont="1" applyFill="1" applyBorder="1" applyAlignment="1">
      <x:alignment vertical="top" wrapText="1"/>
    </x:xf>
    <x:xf numFmtId="0" fontId="9" fillId="5" borderId="5" xfId="0" applyNumberFormat="1" applyFont="1" applyFill="1" applyBorder="1" applyAlignment="1">
      <x:alignment vertical="top" wrapText="1"/>
    </x:xf>
    <x:xf numFmtId="0" fontId="12" fillId="5" borderId="4" xfId="0" applyNumberFormat="1" applyFont="1" applyFill="1" applyBorder="1" applyAlignment="1">
      <x:alignment vertical="top" wrapText="1"/>
    </x:xf>
    <x:xf numFmtId="0" fontId="12" fillId="5" borderId="5" xfId="0" applyNumberFormat="1" applyFont="1" applyFill="1" applyBorder="1" applyAlignment="1">
      <x:alignment vertical="top" wrapText="1"/>
    </x:xf>
    <x:xf numFmtId="0" fontId="12" fillId="5" borderId="9" xfId="0" applyNumberFormat="1" applyFont="1" applyFill="1" applyBorder="1" applyAlignment="1">
      <x:alignment vertical="top" wrapText="1"/>
    </x:xf>
    <x:xf numFmtId="0" fontId="12" fillId="5" borderId="10" xfId="0" applyNumberFormat="1" applyFont="1" applyFill="1" applyBorder="1" applyAlignment="1">
      <x:alignment vertical="top" wrapText="1"/>
    </x:xf>
    <x:xf numFmtId="0" fontId="12" fillId="5" borderId="11" xfId="0" applyNumberFormat="1" applyFont="1" applyFill="1" applyBorder="1" applyAlignment="1">
      <x:alignment vertical="top" wrapText="1"/>
    </x:xf>
    <x:xf numFmtId="0" fontId="12" fillId="5" borderId="12" xfId="0" applyNumberFormat="1" applyFont="1" applyFill="1" applyBorder="1" applyAlignment="1">
      <x:alignment vertical="top" wrapText="1"/>
    </x:xf>
    <x:xf numFmtId="0" fontId="12" fillId="5" borderId="13" xfId="0" applyNumberFormat="1" applyFont="1" applyFill="1" applyBorder="1" applyAlignment="1">
      <x:alignment vertical="top" wrapText="1"/>
    </x:xf>
    <x:xf numFmtId="0" fontId="12" fillId="5" borderId="14" xfId="0" applyNumberFormat="1" applyFont="1" applyFill="1" applyBorder="1" applyAlignment="1">
      <x:alignment vertical="top" wrapText="1"/>
    </x:xf>
    <x:xf numFmtId="0" fontId="12" fillId="5" borderId="15" xfId="0" applyNumberFormat="1" applyFont="1" applyFill="1" applyBorder="1" applyAlignment="1">
      <x:alignment vertical="top" wrapText="1"/>
    </x:xf>
    <x:xf numFmtId="0" fontId="12" fillId="5" borderId="16" xfId="0" applyNumberFormat="1" applyFont="1" applyFill="1" applyBorder="1" applyAlignment="1">
      <x:alignment vertical="top" wrapText="1"/>
    </x:xf>
    <x:xf numFmtId="0" fontId="11" fillId="6" borderId="17" xfId="0" applyNumberFormat="1" applyFont="1" applyFill="1" applyBorder="1" applyAlignment="1">
      <x:alignment vertical="top" wrapText="1"/>
    </x:xf>
    <x:xf numFmtId="0" fontId="11" fillId="6" borderId="18" xfId="0" applyNumberFormat="1" applyFont="1" applyFill="1" applyBorder="1" applyAlignment="1">
      <x:alignment vertical="top" wrapText="1"/>
    </x:xf>
    <x:xf numFmtId="0" fontId="11" fillId="6" borderId="19" xfId="0" applyNumberFormat="1" applyFont="1" applyFill="1" applyBorder="1" applyAlignment="1">
      <x:alignment vertical="top" wrapText="1"/>
    </x:xf>
    <x:xf numFmtId="0" fontId="11" fillId="6" borderId="20" xfId="0" applyNumberFormat="1" applyFont="1" applyFill="1" applyBorder="1" applyAlignment="1">
      <x:alignment vertical="top" wrapText="1"/>
    </x:xf>
    <x:xf numFmtId="0" fontId="11" fillId="6" borderId="21" xfId="0" applyNumberFormat="1" applyFont="1" applyFill="1" applyBorder="1" applyAlignment="1">
      <x:alignment vertical="top" wrapText="1"/>
    </x:xf>
    <x:xf numFmtId="0" fontId="11" fillId="6" borderId="22" xfId="0" applyNumberFormat="1" applyFont="1" applyFill="1" applyBorder="1" applyAlignment="1">
      <x:alignment vertical="top" wrapText="1"/>
    </x:xf>
    <x:xf numFmtId="0" fontId="11" fillId="6" borderId="23" xfId="0" applyNumberFormat="1" applyFont="1" applyFill="1" applyBorder="1" applyAlignment="1">
      <x:alignment vertical="top" wrapText="1"/>
    </x:xf>
    <x:xf numFmtId="0" fontId="11" fillId="6" borderId="24" xfId="0" applyNumberFormat="1" applyFont="1" applyFill="1" applyBorder="1" applyAlignment="1">
      <x:alignment vertical="top" wrapText="1"/>
    </x:xf>
    <x:xf numFmtId="200" fontId="12" fillId="5" borderId="9" xfId="0" applyNumberFormat="1" applyFont="1" applyFill="1" applyBorder="1" applyAlignment="1">
      <x:alignment vertical="top" wrapText="1"/>
    </x:xf>
    <x:xf numFmtId="200" fontId="12" fillId="5" borderId="12" xfId="0" applyNumberFormat="1" applyFont="1" applyFill="1" applyBorder="1" applyAlignment="1">
      <x:alignment vertical="top" wrapText="1"/>
    </x:xf>
    <x:xf numFmtId="200" fontId="12" fillId="5" borderId="14" xfId="0" applyNumberFormat="1" applyFont="1" applyFill="1" applyBorder="1" applyAlignment="1">
      <x:alignment vertical="top" wrapText="1"/>
    </x:xf>
    <x:xf numFmtId="202" fontId="12" fillId="5" borderId="10" xfId="0" applyNumberFormat="1" applyFont="1" applyFill="1" applyBorder="1" applyAlignment="1">
      <x:alignment vertical="top" wrapText="1"/>
    </x:xf>
    <x:xf numFmtId="202" fontId="12" fillId="5" borderId="5" xfId="0" applyNumberFormat="1" applyFont="1" applyFill="1" applyBorder="1" applyAlignment="1">
      <x:alignment vertical="top" wrapText="1"/>
    </x:xf>
    <x:xf numFmtId="202" fontId="12" fillId="5" borderId="15" xfId="0" applyNumberFormat="1" applyFont="1" applyFill="1" applyBorder="1" applyAlignment="1">
      <x:alignment vertical="top" wrapText="1"/>
    </x:xf>
    <x:xf numFmtId="200" fontId="11" fillId="6" borderId="17" xfId="0" applyNumberFormat="1" applyFont="1" applyFill="1" applyBorder="1" applyAlignment="1">
      <x:alignment vertical="top" wrapText="1"/>
    </x:xf>
    <x:xf numFmtId="200" fontId="11" fillId="6" borderId="18" xfId="0" applyNumberFormat="1" applyFont="1" applyFill="1" applyBorder="1" applyAlignment="1">
      <x:alignment vertical="top" wrapText="1"/>
    </x:xf>
    <x:xf numFmtId="200" fontId="11" fillId="6" borderId="20" xfId="0" applyNumberFormat="1" applyFont="1" applyFill="1" applyBorder="1" applyAlignment="1">
      <x:alignment vertical="top" wrapText="1"/>
    </x:xf>
    <x:xf numFmtId="200" fontId="11" fillId="6" borderId="5" xfId="0" applyNumberFormat="1" applyFont="1" applyFill="1" applyBorder="1" applyAlignment="1">
      <x:alignment vertical="top" wrapText="1"/>
    </x:xf>
    <x:xf numFmtId="200" fontId="11" fillId="6" borderId="22" xfId="0" applyNumberFormat="1" applyFont="1" applyFill="1" applyBorder="1" applyAlignment="1">
      <x:alignment vertical="top" wrapText="1"/>
    </x:xf>
    <x:xf numFmtId="200" fontId="11" fillId="6" borderId="23" xfId="0" applyNumberFormat="1" applyFont="1" applyFill="1" applyBorder="1" applyAlignment="1">
      <x:alignment vertical="top" wrapText="1"/>
    </x:xf>
    <x:xf numFmtId="0" fontId="4" fillId="5" borderId="25" xfId="0" applyNumberFormat="1" applyFont="1" applyFill="1" applyBorder="1"/>
    <x:xf numFmtId="0" fontId="4" fillId="5" borderId="26" xfId="0" applyNumberFormat="1" applyFont="1" applyFill="1" applyBorder="1"/>
    <x:xf numFmtId="200" fontId="4" fillId="5" borderId="25" xfId="0" applyNumberFormat="1" applyFont="1" applyFill="1" applyBorder="1"/>
    <x:xf numFmtId="200" fontId="11" fillId="6" borderId="19" xfId="0" applyNumberFormat="1" applyFont="1" applyFill="1" applyBorder="1" applyAlignment="1">
      <x:alignment vertical="top" wrapText="1"/>
    </x:xf>
    <x:xf numFmtId="200" fontId="11" fillId="6" borderId="21" xfId="0" applyNumberFormat="1" applyFont="1" applyFill="1" applyBorder="1" applyAlignment="1">
      <x:alignment vertical="top" wrapText="1"/>
    </x:xf>
    <x:xf numFmtId="200" fontId="11" fillId="6" borderId="24" xfId="0" applyNumberFormat="1" applyFont="1" applyFill="1" applyBorder="1" applyAlignment="1">
      <x:alignment vertical="top" wrapText="1"/>
    </x:xf>
    <x:xf numFmtId="201" fontId="9" fillId="9" borderId="4" xfId="0" applyNumberFormat="1" applyFont="1" applyFill="1" applyBorder="1" applyAlignment="1">
      <x:alignment vertical="top" wrapText="1"/>
    </x:xf>
    <x:xf numFmtId="201" fontId="9" fillId="9" borderId="5" xfId="0" applyNumberFormat="1" applyFont="1" applyFill="1" applyBorder="1" applyAlignment="1">
      <x:alignment vertical="top" wrapText="1"/>
    </x:xf>
    <x:xf numFmtId="200" fontId="12" fillId="5" borderId="10" xfId="0" applyNumberFormat="1" applyFont="1" applyFill="1" applyBorder="1" applyAlignment="1">
      <x:alignment vertical="top" wrapText="1"/>
    </x:xf>
    <x:xf numFmtId="200" fontId="12" fillId="5" borderId="11" xfId="0" applyNumberFormat="1" applyFont="1" applyFill="1" applyBorder="1" applyAlignment="1">
      <x:alignment vertical="top" wrapText="1"/>
    </x:xf>
    <x:xf numFmtId="200" fontId="12" fillId="5" borderId="5" xfId="0" applyNumberFormat="1" applyFont="1" applyFill="1" applyBorder="1" applyAlignment="1">
      <x:alignment vertical="top" wrapText="1"/>
    </x:xf>
    <x:xf numFmtId="200" fontId="12" fillId="5" borderId="13" xfId="0" applyNumberFormat="1" applyFont="1" applyFill="1" applyBorder="1" applyAlignment="1">
      <x:alignment vertical="top" wrapText="1"/>
    </x:xf>
    <x:xf numFmtId="200" fontId="12" fillId="5" borderId="15" xfId="0" applyNumberFormat="1" applyFont="1" applyFill="1" applyBorder="1" applyAlignment="1">
      <x:alignment vertical="top" wrapText="1"/>
    </x:xf>
    <x:xf numFmtId="200" fontId="12" fillId="5" borderId="16" xfId="0" applyNumberFormat="1" applyFont="1" applyFill="1" applyBorder="1" applyAlignment="1">
      <x:alignment vertical="top" wrapText="1"/>
    </x:xf>
    <x:xf numFmtId="0" fontId="13" fillId="6" borderId="0" xfId="0" applyNumberFormat="1" applyFont="1" applyFill="1" applyBorder="1"/>
    <x:xf numFmtId="0" fontId="13" fillId="6" borderId="27" xfId="0" applyNumberFormat="1" applyFont="1" applyFill="1" applyBorder="1"/>
    <x:xf numFmtId="200" fontId="13" fillId="6" borderId="27" xfId="0" applyNumberFormat="1" applyFont="1" applyFill="1" applyBorder="1"/>
    <x:xf numFmtId="0" fontId="14" fillId="9" borderId="4" xfId="0" applyNumberFormat="1" applyFont="1" applyFill="1" applyBorder="1" applyAlignment="1">
      <x:alignment vertical="top" wrapText="1"/>
    </x:xf>
    <x:xf numFmtId="0" fontId="14" fillId="9" borderId="5" xfId="0" applyNumberFormat="1" applyFont="1" applyFill="1" applyBorder="1" applyAlignment="1">
      <x:alignment vertical="top" wrapText="1"/>
    </x:xf>
    <x:xf numFmtId="203" fontId="11" fillId="6" borderId="18" xfId="0" applyNumberFormat="1" applyFont="1" applyFill="1" applyBorder="1" applyAlignment="1">
      <x:alignment vertical="top" wrapText="1"/>
    </x:xf>
    <x:xf numFmtId="203" fontId="11" fillId="6" borderId="5" xfId="0" applyNumberFormat="1" applyFont="1" applyFill="1" applyBorder="1" applyAlignment="1">
      <x:alignment vertical="top" wrapText="1"/>
    </x:xf>
    <x:xf numFmtId="203" fontId="11" fillId="6" borderId="23" xfId="0" applyNumberFormat="1" applyFont="1" applyFill="1" applyBorder="1" applyAlignment="1">
      <x:alignment vertical="top" wrapText="1"/>
    </x:xf>
    <x:xf numFmtId="0" fontId="15" fillId="0" borderId="0" xfId="0" applyNumberFormat="1" applyFont="1" applyFill="1" applyBorder="1"/>
    <x:xf numFmtId="0" fontId="15" fillId="0" borderId="0" xfId="0" applyNumberFormat="1" applyFont="1" applyFill="1" applyBorder="1" applyAlignment="1">
      <x:alignment vertical="center"/>
    </x:xf>
    <x:xf numFmtId="0" fontId="16" fillId="0" borderId="0" xfId="0" applyNumberFormat="1" applyFont="1" applyFill="1" applyBorder="1" applyAlignment="1">
      <x:alignment vertical="center"/>
    </x:xf>
    <x:xf numFmtId="0" fontId="15" fillId="0" borderId="28" xfId="0" applyNumberFormat="1" applyFont="1" applyFill="1" applyBorder="1" applyAlignment="1">
      <x:alignment vertical="center"/>
    </x:xf>
    <x:xf numFmtId="0" fontId="15" fillId="11" borderId="0" xfId="0" applyNumberFormat="1" applyFont="1" applyFill="1" applyBorder="1" applyAlignment="1">
      <x:alignment vertical="center"/>
    </x:xf>
    <x:xf numFmtId="0" fontId="17" fillId="11" borderId="0" xfId="0" applyNumberFormat="1" applyFont="1" applyFill="1" applyBorder="1" applyAlignment="1">
      <x:alignment vertical="center"/>
    </x:xf>
    <x:xf numFmtId="0" fontId="17" fillId="11" borderId="0" xfId="0" applyNumberFormat="1" applyFont="1" applyFill="1" applyBorder="1" applyAlignment="1">
      <x:alignment vertical="center" wrapText="1"/>
    </x:xf>
    <x:xf numFmtId="0" fontId="17" fillId="11" borderId="0" xfId="0" applyNumberFormat="1" applyFont="1" applyFill="1" applyBorder="1" applyAlignment="1">
      <x:alignment horizontal="center" vertical="center" wrapText="1"/>
    </x:xf>
    <x:xf numFmtId="0" fontId="15" fillId="0" borderId="0" xfId="0" applyNumberFormat="1" applyFont="1" applyFill="1" applyBorder="1" applyAlignment="1">
      <x:alignment vertical="center" wrapText="1"/>
    </x:xf>
    <x:xf numFmtId="0" fontId="15" fillId="12" borderId="0" xfId="0" applyNumberFormat="1" applyFont="1" applyFill="1" applyBorder="1" applyAlignment="1">
      <x:alignment vertical="center"/>
    </x:xf>
    <x:xf numFmtId="0" fontId="18" fillId="12" borderId="0" xfId="0" applyNumberFormat="1" applyFont="1" applyFill="1" applyBorder="1" applyAlignment="1">
      <x:alignment vertical="center"/>
    </x:xf>
    <x:xf numFmtId="204" fontId="18" fillId="12" borderId="0" xfId="0" applyNumberFormat="1" applyFont="1" applyFill="1" applyBorder="1" applyAlignment="1">
      <x:alignment vertical="center"/>
    </x:xf>
    <x:xf numFmtId="205" fontId="18" fillId="12" borderId="0" xfId="0" applyNumberFormat="1" applyFont="1" applyFill="1" applyBorder="1" applyAlignment="1">
      <x:alignment vertical="center"/>
    </x:xf>
    <x:xf numFmtId="206" fontId="15" fillId="0" borderId="0" xfId="0" applyNumberFormat="1" applyFont="1" applyFill="1" applyBorder="1" applyAlignment="1">
      <x:alignment vertical="center"/>
    </x:xf>
    <x:xf numFmtId="0" fontId="8" fillId="11" borderId="1" xfId="0" applyNumberFormat="1" applyFont="1" applyFill="1" applyBorder="1" applyAlignment="1">
      <x:alignment vertical="center" wrapText="1"/>
    </x:xf>
    <x:xf numFmtId="0" fontId="8" fillId="11" borderId="2" xfId="0" applyNumberFormat="1" applyFont="1" applyFill="1" applyBorder="1" applyAlignment="1">
      <x:alignment vertical="center" wrapText="1"/>
    </x:xf>
    <x:xf numFmtId="0" fontId="8" fillId="11" borderId="3" xfId="0" applyNumberFormat="1" applyFont="1" applyFill="1" applyBorder="1" applyAlignment="1">
      <x:alignment vertical="center" wrapText="1"/>
    </x:xf>
    <x:xf numFmtId="0" fontId="17" fillId="11" borderId="1" xfId="0" applyNumberFormat="1" applyFont="1" applyFill="1" applyBorder="1" applyAlignment="1">
      <x:alignment vertical="center" wrapText="1"/>
    </x:xf>
    <x:xf numFmtId="0" fontId="17" fillId="11" borderId="2" xfId="0" applyNumberFormat="1" applyFont="1" applyFill="1" applyBorder="1" applyAlignment="1">
      <x:alignment vertical="center" wrapText="1"/>
    </x:xf>
    <x:xf numFmtId="0" fontId="17" fillId="11" borderId="3" xfId="0" applyNumberFormat="1" applyFont="1" applyFill="1" applyBorder="1" applyAlignment="1">
      <x:alignment vertical="center" wrapText="1"/>
    </x:xf>
    <x:xf numFmtId="0" fontId="17" fillId="11" borderId="1" xfId="0" applyNumberFormat="1" applyFont="1" applyFill="1" applyBorder="1" applyAlignment="1">
      <x:alignment horizontal="center" vertical="center" wrapText="1"/>
    </x:xf>
    <x:xf numFmtId="0" fontId="17" fillId="11" borderId="2" xfId="0" applyNumberFormat="1" applyFont="1" applyFill="1" applyBorder="1" applyAlignment="1">
      <x:alignment horizontal="center" vertical="center" wrapText="1"/>
    </x:xf>
    <x:xf numFmtId="0" fontId="17" fillId="11" borderId="3" xfId="0" applyNumberFormat="1" applyFont="1" applyFill="1" applyBorder="1" applyAlignment="1">
      <x:alignment horizontal="center" vertical="center" wrapText="1"/>
    </x:xf>
    <x:xf numFmtId="0" fontId="12" fillId="12" borderId="10" xfId="0" applyNumberFormat="1" applyFont="1" applyFill="1" applyBorder="1" applyAlignment="1">
      <x:alignment vertical="top" wrapText="1"/>
    </x:xf>
    <x:xf numFmtId="0" fontId="12" fillId="12" borderId="5" xfId="0" applyNumberFormat="1" applyFont="1" applyFill="1" applyBorder="1" applyAlignment="1">
      <x:alignment vertical="top" wrapText="1"/>
    </x:xf>
    <x:xf numFmtId="0" fontId="12" fillId="12" borderId="15" xfId="0" applyNumberFormat="1" applyFont="1" applyFill="1" applyBorder="1" applyAlignment="1">
      <x:alignment vertical="top" wrapText="1"/>
    </x:xf>
    <x:xf numFmtId="0" fontId="0" fillId="12" borderId="0" xfId="0" applyNumberFormat="1" applyFont="1" applyFill="1" applyBorder="1"/>
    <x:xf numFmtId="0" fontId="19" fillId="12" borderId="10" xfId="0" applyNumberFormat="1" applyFont="1" applyFill="1" applyBorder="1" applyAlignment="1">
      <x:alignment vertical="top" wrapText="1"/>
    </x:xf>
    <x:xf numFmtId="0" fontId="19" fillId="12" borderId="5" xfId="0" applyNumberFormat="1" applyFont="1" applyFill="1" applyBorder="1" applyAlignment="1">
      <x:alignment vertical="top" wrapText="1"/>
    </x:xf>
    <x:xf numFmtId="0" fontId="19" fillId="12" borderId="15" xfId="0" applyNumberFormat="1" applyFont="1" applyFill="1" applyBorder="1" applyAlignment="1">
      <x:alignment vertical="top" wrapText="1"/>
    </x:xf>
    <x:xf numFmtId="0" fontId="20" fillId="12" borderId="0" xfId="0" applyNumberFormat="1" applyFont="1" applyFill="1" applyBorder="1"/>
    <x:xf numFmtId="0" fontId="18" fillId="12" borderId="10" xfId="0" applyNumberFormat="1" applyFont="1" applyFill="1" applyBorder="1" applyAlignment="1">
      <x:alignment vertical="top" wrapText="1"/>
    </x:xf>
    <x:xf numFmtId="0" fontId="18" fillId="12" borderId="5" xfId="0" applyNumberFormat="1" applyFont="1" applyFill="1" applyBorder="1" applyAlignment="1">
      <x:alignment vertical="top" wrapText="1"/>
    </x:xf>
    <x:xf numFmtId="0" fontId="18" fillId="12" borderId="15" xfId="0" applyNumberFormat="1" applyFont="1" applyFill="1" applyBorder="1" applyAlignment="1">
      <x:alignment vertical="top" wrapText="1"/>
    </x:xf>
    <x:xf numFmtId="0" fontId="18" fillId="12" borderId="0" xfId="0" applyNumberFormat="1" applyFont="1" applyFill="1" applyBorder="1"/>
    <x:xf numFmtId="204" fontId="18" fillId="12" borderId="10" xfId="0" applyNumberFormat="1" applyFont="1" applyFill="1" applyBorder="1" applyAlignment="1">
      <x:alignment vertical="top" wrapText="1"/>
    </x:xf>
    <x:xf numFmtId="204" fontId="18" fillId="12" borderId="5" xfId="0" applyNumberFormat="1" applyFont="1" applyFill="1" applyBorder="1" applyAlignment="1">
      <x:alignment vertical="top" wrapText="1"/>
    </x:xf>
    <x:xf numFmtId="204" fontId="18" fillId="12" borderId="15" xfId="0" applyNumberFormat="1" applyFont="1" applyFill="1" applyBorder="1" applyAlignment="1">
      <x:alignment vertical="top" wrapText="1"/>
    </x:xf>
    <x:xf numFmtId="204" fontId="18" fillId="12" borderId="0" xfId="0" applyNumberFormat="1" applyFont="1" applyFill="1" applyBorder="1"/>
    <x:xf numFmtId="0" fontId="12" fillId="12" borderId="9" xfId="0" applyNumberFormat="1" applyFont="1" applyFill="1" applyBorder="1" applyAlignment="1">
      <x:alignment vertical="top" wrapText="1"/>
    </x:xf>
    <x:xf numFmtId="0" fontId="12" fillId="12" borderId="12" xfId="0" applyNumberFormat="1" applyFont="1" applyFill="1" applyBorder="1" applyAlignment="1">
      <x:alignment vertical="top" wrapText="1"/>
    </x:xf>
    <x:xf numFmtId="0" fontId="12" fillId="12" borderId="14" xfId="0" applyNumberFormat="1" applyFont="1" applyFill="1" applyBorder="1" applyAlignment="1">
      <x:alignment vertical="top" wrapText="1"/>
    </x:xf>
    <x:xf numFmtId="0" fontId="19" fillId="12" borderId="9" xfId="0" applyNumberFormat="1" applyFont="1" applyFill="1" applyBorder="1" applyAlignment="1">
      <x:alignment vertical="top" wrapText="1"/>
    </x:xf>
    <x:xf numFmtId="0" fontId="19" fillId="12" borderId="12" xfId="0" applyNumberFormat="1" applyFont="1" applyFill="1" applyBorder="1" applyAlignment="1">
      <x:alignment vertical="top" wrapText="1"/>
    </x:xf>
    <x:xf numFmtId="0" fontId="19" fillId="12" borderId="14" xfId="0" applyNumberFormat="1" applyFont="1" applyFill="1" applyBorder="1" applyAlignment="1">
      <x:alignment vertical="top" wrapText="1"/>
    </x:xf>
    <x:xf numFmtId="200" fontId="12" fillId="12" borderId="10" xfId="0" applyNumberFormat="1" applyFont="1" applyFill="1" applyBorder="1" applyAlignment="1">
      <x:alignment vertical="top" wrapText="1"/>
    </x:xf>
    <x:xf numFmtId="200" fontId="12" fillId="12" borderId="5" xfId="0" applyNumberFormat="1" applyFont="1" applyFill="1" applyBorder="1" applyAlignment="1">
      <x:alignment vertical="top" wrapText="1"/>
    </x:xf>
    <x:xf numFmtId="200" fontId="12" fillId="12" borderId="15" xfId="0" applyNumberFormat="1" applyFont="1" applyFill="1" applyBorder="1" applyAlignment="1">
      <x:alignment vertical="top" wrapText="1"/>
    </x:xf>
    <x:xf numFmtId="200" fontId="18" fillId="12" borderId="10" xfId="0" applyNumberFormat="1" applyFont="1" applyFill="1" applyBorder="1" applyAlignment="1">
      <x:alignment vertical="top" wrapText="1"/>
    </x:xf>
    <x:xf numFmtId="200" fontId="18" fillId="12" borderId="5" xfId="0" applyNumberFormat="1" applyFont="1" applyFill="1" applyBorder="1" applyAlignment="1">
      <x:alignment vertical="top" wrapText="1"/>
    </x:xf>
    <x:xf numFmtId="200" fontId="18" fillId="12" borderId="15" xfId="0" applyNumberFormat="1" applyFont="1" applyFill="1" applyBorder="1" applyAlignment="1">
      <x:alignment vertical="top" wrapText="1"/>
    </x:xf>
    <x:xf numFmtId="207" fontId="15" fillId="0" borderId="0" xfId="0" applyNumberFormat="1" applyFont="1" applyFill="1" applyBorder="1" applyAlignment="1">
      <x:alignment vertical="center"/>
    </x:xf>
    <x:xf numFmtId="207" fontId="0" fillId="0" borderId="0" xfId="0" applyNumberFormat="1" applyFont="1" applyFill="1" applyBorder="1"/>
    <x:xf numFmtId="0" fontId="0" fillId="0" borderId="0" xfId="0" applyNumberFormat="1" applyFont="1" applyFill="1" applyBorder="1" applyAlignment="1">
      <x:alignment wrapText="1"/>
    </x:xf>
    <x:xf numFmtId="0" fontId="15" fillId="12" borderId="0" xfId="0" applyNumberFormat="1" applyFont="1" applyFill="1" applyBorder="1" applyAlignment="1">
      <x:alignment vertical="center" wrapText="1"/>
    </x:xf>
    <x:xf numFmtId="0" fontId="18" fillId="12" borderId="0" xfId="0" applyNumberFormat="1" applyFont="1" applyFill="1" applyBorder="1" applyAlignment="1">
      <x:alignment vertical="center" wrapText="1"/>
    </x:xf>
    <x:xf numFmtId="207" fontId="15" fillId="0" borderId="0" xfId="0" applyNumberFormat="1" applyFont="1" applyFill="1" applyBorder="1" applyAlignment="1">
      <x:alignment vertical="center" wrapText="1"/>
    </x:xf>
    <x:xf numFmtId="0" fontId="21" fillId="0" borderId="0" xfId="0" applyNumberFormat="1" applyFont="1" applyFill="1" applyBorder="1" applyAlignment="1">
      <x:alignment vertical="center" wrapText="1"/>
    </x:xf>
    <x:xf numFmtId="0" fontId="21" fillId="0" borderId="0" xfId="0" applyNumberFormat="1" applyFont="1" applyFill="1" applyBorder="1" applyAlignment="1">
      <x:alignment vertical="center"/>
    </x:xf>
    <x:xf numFmtId="200" fontId="22" fillId="6" borderId="6" xfId="0" applyNumberFormat="1" applyFont="1" applyFill="1" applyBorder="1" applyAlignment="1">
      <x:alignment vertical="top" wrapText="1"/>
    </x:xf>
    <x:xf numFmtId="0" fontId="23" fillId="9" borderId="4" xfId="0" applyNumberFormat="1" applyFont="1" applyFill="1" applyBorder="1" applyAlignment="1">
      <x:alignment vertical="top" wrapText="1"/>
    </x:xf>
    <x:xf numFmtId="200" fontId="22" fillId="6" borderId="7" xfId="0" applyNumberFormat="1" applyFont="1" applyFill="1" applyBorder="1" applyAlignment="1">
      <x:alignment vertical="top" wrapText="1"/>
    </x:xf>
    <x:xf numFmtId="0" fontId="23" fillId="9" borderId="5" xfId="0" applyNumberFormat="1" applyFont="1" applyFill="1" applyBorder="1" applyAlignment="1">
      <x:alignment vertical="top" wrapText="1"/>
    </x:xf>
    <x:xf numFmtId="201" fontId="22" fillId="6" borderId="7" xfId="0" applyNumberFormat="1" applyFont="1" applyFill="1" applyBorder="1" applyAlignment="1">
      <x:alignment vertical="top" wrapText="1"/>
    </x:xf>
    <x:xf numFmtId="200" fontId="22" fillId="6" borderId="8" xfId="0" applyNumberFormat="1" applyFont="1" applyFill="1" applyBorder="1" applyAlignment="1">
      <x:alignment vertical="top" wrapText="1"/>
    </x:xf>
    <x:xf numFmtId="0" fontId="24" fillId="0" borderId="0" xfId="0" applyNumberFormat="1" applyFont="1" applyFill="1" applyBorder="1"/>
    <x:xf numFmtId="0" fontId="25" fillId="10" borderId="0" xfId="0" applyNumberFormat="1" applyFont="1" applyFill="1" applyBorder="1" applyAlignment="1">
      <x:alignment vertical="center" wrapText="1"/>
    </x:xf>
    <x:xf numFmtId="0" fontId="26" fillId="0" borderId="0" xfId="0" applyNumberFormat="1" applyFont="1" applyFill="1" applyBorder="1" applyAlignment="1">
      <x:alignment vertical="center"/>
    </x:xf>
    <x:xf numFmtId="0" fontId="26" fillId="0" borderId="0" xfId="0" applyNumberFormat="1" applyFont="1" applyFill="1" applyBorder="1"/>
    <x:xf numFmtId="0" fontId="15" fillId="13" borderId="0" xfId="0" applyNumberFormat="1" applyFont="1" applyFill="1" applyBorder="1" applyAlignment="1">
      <x:alignment vertical="center"/>
    </x:xf>
    <x:xf numFmtId="0" fontId="0" fillId="13" borderId="0" xfId="0" applyNumberFormat="1" applyFont="1" applyFill="1" applyBorder="1"/>
    <x:xf numFmtId="0" fontId="17" fillId="13" borderId="0" xfId="0" applyNumberFormat="1" applyFont="1" applyFill="1" applyBorder="1" applyAlignment="1">
      <x:alignment vertical="center"/>
    </x:xf>
    <x:xf numFmtId="0" fontId="17" fillId="13" borderId="0" xfId="0" applyNumberFormat="1" applyFont="1" applyFill="1" applyBorder="1"/>
    <x:xf numFmtId="0" fontId="17" fillId="13" borderId="0" xfId="0" applyNumberFormat="1" applyFont="1" applyFill="1" applyBorder="1" applyAlignment="1">
      <x:alignment vertical="center" wrapText="1"/>
    </x:xf>
    <x:xf numFmtId="0" fontId="17" fillId="13" borderId="0" xfId="0" applyNumberFormat="1" applyFont="1" applyFill="1" applyBorder="1" applyAlignment="1">
      <x:alignment wrapText="1"/>
    </x:xf>
    <x:xf numFmtId="0" fontId="17" fillId="13" borderId="0" xfId="0" applyNumberFormat="1" applyFont="1" applyFill="1" applyBorder="1" applyAlignment="1">
      <x:alignment horizontal="center" vertical="center" wrapText="1"/>
    </x:xf>
    <x:xf numFmtId="0" fontId="17" fillId="13" borderId="0" xfId="0" applyNumberFormat="1" applyFont="1" applyFill="1" applyBorder="1" applyAlignment="1">
      <x:alignment horizontal="center" wrapText="1"/>
    </x:xf>
    <x:xf numFmtId="208" fontId="15" fillId="0" borderId="0" xfId="0" applyNumberFormat="1" applyFont="1" applyFill="1" applyBorder="1" applyAlignment="1">
      <x:alignment vertical="center" wrapText="1"/>
    </x:xf>
    <x:xf numFmtId="208" fontId="0" fillId="0" borderId="0" xfId="0" applyNumberFormat="1" applyFont="1" applyFill="1" applyBorder="1" applyAlignment="1">
      <x:alignment wrapText="1"/>
    </x:xf>
    <x:xf numFmtId="208" fontId="0" fillId="0" borderId="0" xfId="0" applyNumberFormat="1" applyFont="1" applyFill="1" applyBorder="1"/>
    <x:xf numFmtId="0" fontId="0" fillId="14" borderId="0" xfId="0" applyNumberFormat="1" applyFont="1" applyFill="1" applyBorder="1"/>
    <x:xf numFmtId="0" fontId="18" fillId="14" borderId="0" xfId="0" applyNumberFormat="1" applyFont="1" applyFill="1" applyBorder="1"/>
  </x:cellXfs>
  <x:cellStyles count="1">
    <x:cellStyle name="Normal" xfId="0"/>
  </x:cellStyles>
  <x:dxfs count="4">
    <x:dxf>
      <x:font>
        <x:b/>
        <x:color rgb="FF9E3F35"/>
      </x:font>
      <x:fill>
        <x:patternFill>
          <x:bgColor rgb="FFF6E7E3"/>
        </x:patternFill>
      </x:fill>
    </x:dxf>
    <x:dxf>
      <x:font>
        <x:b/>
        <x:color rgb="FF5F8D78"/>
      </x:font>
      <x:fill>
        <x:patternFill>
          <x:bgColor rgb="FFE8F2EC"/>
        </x:patternFill>
      </x:fill>
    </x:dxf>
    <x:dxf>
      <x:font>
        <x:b/>
        <x:color rgb="FF9E3F35"/>
      </x:font>
      <x:fill>
        <x:patternFill>
          <x:bgColor rgb="FFF6E7E3"/>
        </x:patternFill>
      </x:fill>
    </x:dxf>
    <x:dxf>
      <x:font>
        <x:b/>
        <x:color rgb="FF5F8D78"/>
      </x:font>
      <x:fill>
        <x:patternFill>
          <x:bgColor rgb="FFE8F2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df4964502e94d8d" /><Relationship Type="http://schemas.openxmlformats.org/officeDocument/2006/relationships/theme" Target="/xl/theme/theme1.xml" Id="R957952e195964014" /><Relationship Type="http://schemas.openxmlformats.org/officeDocument/2006/relationships/sharedStrings" Target="/xl/sharedStrings.xml" Id="R9969057b3aa246f7" /><Relationship Type="http://schemas.openxmlformats.org/officeDocument/2006/relationships/worksheet" Target="/xl/worksheets/sheet1.xml" Id="R1404dc8f0d1c4ec5" /><Relationship Type="http://schemas.openxmlformats.org/officeDocument/2006/relationships/worksheet" Target="/xl/worksheets/sheet2.xml" Id="R973a4c7f763d461c" /><Relationship Type="http://schemas.openxmlformats.org/officeDocument/2006/relationships/worksheet" Target="/xl/worksheets/sheet3.xml" Id="R61ae3d580a5e42c5" /><Relationship Type="http://schemas.openxmlformats.org/officeDocument/2006/relationships/worksheet" Target="/xl/worksheets/sheet4.xml" Id="R8408906d66c745f6" /><Relationship Type="http://schemas.openxmlformats.org/officeDocument/2006/relationships/worksheet" Target="/xl/worksheets/sheet5.xml" Id="R9fff4490a07d4a4e" /><Relationship Type="http://schemas.openxmlformats.org/officeDocument/2006/relationships/worksheet" Target="/xl/worksheets/sheet6.xml" Id="R1ad96556ca314eaf" /><Relationship Type="http://schemas.openxmlformats.org/officeDocument/2006/relationships/worksheet" Target="/xl/worksheets/sheet7.xml" Id="Rc64b4b9311034aa7" /><Relationship Type="http://schemas.openxmlformats.org/officeDocument/2006/relationships/worksheet" Target="/xl/worksheets/sheet8.xml" Id="R0993f75c11a24f3f" /><Relationship Type="http://schemas.openxmlformats.org/officeDocument/2006/relationships/worksheet" Target="/xl/worksheets/sheet9.xml" Id="R4d3479bbd7d44740" /><Relationship Type="http://schemas.openxmlformats.org/officeDocument/2006/relationships/worksheet" Target="/xl/worksheets/sheet10.xml" Id="R2b52ec14f12f47b3" /><Relationship Type="http://schemas.openxmlformats.org/officeDocument/2006/relationships/worksheet" Target="/xl/worksheets/sheet11.xml" Id="R6a0ec4c89de546e7" /><Relationship Type="http://schemas.openxmlformats.org/officeDocument/2006/relationships/worksheet" Target="/xl/worksheets/sheet12.xml" Id="R2d7143ac53a14d54" /><Relationship Type="http://schemas.openxmlformats.org/officeDocument/2006/relationships/worksheet" Target="/xl/worksheets/sheet13.xml" Id="R88cda5c938af4df8" /><Relationship Type="http://schemas.openxmlformats.org/officeDocument/2006/relationships/worksheet" Target="/xl/worksheets/sheet14.xml" Id="R684b3fa4d9ba44f0" /><Relationship Type="http://schemas.openxmlformats.org/officeDocument/2006/relationships/worksheet" Target="/xl/worksheets/sheet15.xml" Id="R6bd025ca8a2947fc" /><Relationship Type="http://schemas.openxmlformats.org/officeDocument/2006/relationships/worksheet" Target="/xl/worksheets/sheet16.xml" Id="R6ca0718cd1fa48c1" /><Relationship Type="http://schemas.microsoft.com/office/2017/10/relationships/person" Target="/xl/persons/person.xml" Id="Rfa4d536787a94cc5" /></Relationships>
</file>

<file path=xl/persons/person.xml><?xml version="1.0" encoding="utf-8"?>
<xltc:personList xmlns:xltc="http://schemas.microsoft.com/office/spreadsheetml/2018/threadedcomments">
  <xltc:person displayName="DenQAI" id="{D6334B84-B2D2-4D52-9B3B-AAA3EEC1E884}"/>
</xltc:personList>
</file>

<file path=xl/tables/table1.xml><?xml version="1.0" encoding="utf-8"?>
<x:table xmlns:x="http://schemas.openxmlformats.org/spreadsheetml/2006/main" id="7" name="PayerMapRows" displayName="PayerMapRows" ref="A5:K25" headerRowCount="1" totalsRowCount="0" totalsRowShown="0">
  <x:tableColumns count="11">
    <x:tableColumn id="1" name="Payer code"/>
    <x:tableColumn id="2" name="Administrator code"/>
    <x:tableColumn id="3" name="Product code"/>
    <x:tableColumn id="4" name="Network path"/>
    <x:tableColumn id="5" name="Provider code"/>
    <x:tableColumn id="6" name="Entity code"/>
    <x:tableColumn id="7" name="Location code"/>
    <x:tableColumn id="8" name="Notice days"/>
    <x:tableColumn id="9" name="Evidence status"/>
    <x:tableColumn id="10" name="Supporting record locator"/>
    <x:tableColumn id="11" name="Evidence payer code"/>
  </x:tableColumns>
  <x:tableStyleInfo name="TableStyleMedium2" showFirstColumn="0" showLastColumn="0" showRowStripes="1" showColumnStripes="0"/>
</x:table>
</file>

<file path=xl/tables/table2.xml><?xml version="1.0" encoding="utf-8"?>
<x:table xmlns:x="http://schemas.openxmlformats.org/spreadsheetml/2006/main" id="8" name="ReadinessRows" displayName="ReadinessRows" ref="A5:H165" headerRowCount="1" totalsRowCount="0" totalsRowShown="0">
  <x:tableColumns count="8">
    <x:tableColumn id="1" name="Payer code"/>
    <x:tableColumn id="2" name="Step"/>
    <x:tableColumn id="3" name="Milestone"/>
    <x:tableColumn id="4" name="Status"/>
    <x:tableColumn id="5" name="Supporting record or not-applicable reason"/>
    <x:tableColumn id="6" name="Next action"/>
    <x:tableColumn id="7" name="Control"/>
    <x:tableColumn id="8" name="Evidence payer code"/>
  </x:tableColumns>
  <x:tableStyleInfo name="TableStyleMedium2" showFirstColumn="0" showLastColumn="0" showRowStripes="1" showColumnStripes="0"/>
</x:table>
</file>

<file path=xl/tables/table3.xml><?xml version="1.0" encoding="utf-8"?>
<x:table xmlns:x="http://schemas.openxmlformats.org/spreadsheetml/2006/main" id="1" name="PayerCashRows" displayName="PayerCashRows" ref="A5:S25" headerRowCount="1" totalsRowCount="0" totalsRowShown="0">
  <x:tableColumns count="19">
    <x:tableColumn id="1" name="Payer"/>
    <x:tableColumn id="2" name="Weekly expected allowed"/>
    <x:tableColumn id="3" name="Steady collection %"/>
    <x:tableColumn id="4" name="Effective week"/>
    <x:tableColumn id="5" name="Service-to-bank days"/>
    <x:tableColumn id="6" name="Care during pending %"/>
    <x:tableColumn id="7" name="Pending cash collected now %"/>
    <x:tableColumn id="8" name="Remaining cash recoverable later %"/>
    <x:tableColumn id="9" name="Recovery week"/>
    <x:tableColumn id="10" name="Supporting record"/>
    <x:tableColumn id="11" name="Weekly expected bank cash"/>
    <x:tableColumn id="12" name="Pending weeks"/>
    <x:tableColumn id="13" name="Pending expected cash"/>
    <x:tableColumn id="14" name="Interim bank cash"/>
    <x:tableColumn id="15" name="Recoverable later"/>
    <x:tableColumn id="16" name="Unresolved exposure"/>
    <x:tableColumn id="17" name="Access cash at risk"/>
    <x:tableColumn id="18" name="First standard bank week"/>
    <x:tableColumn id="19" name="Input check"/>
  </x:tableColumns>
  <x:tableStyleInfo name="TableStyleMedium2" showFirstColumn="0" showLastColumn="0" showRowStripes="1" showColumnStripes="0"/>
</x:table>
</file>

<file path=xl/tables/table4.xml><?xml version="1.0" encoding="utf-8"?>
<x:table xmlns:x="http://schemas.openxmlformats.org/spreadsheetml/2006/main" id="4" name="PaymentEventRows" displayName="PaymentEventRows" ref="A5:L105" headerRowCount="1" totalsRowCount="0" totalsRowShown="0">
  <x:tableColumns count="12">
    <x:tableColumn id="1" name="Event code"/>
    <x:tableColumn id="2" name="Event type"/>
    <x:tableColumn id="3" name="Amount"/>
    <x:tableColumn id="4" name="Cash treatment"/>
    <x:tableColumn id="5" name="Broad service period"/>
    <x:tableColumn id="6" name="Broad cash period"/>
    <x:tableColumn id="7" name="Evidence status"/>
    <x:tableColumn id="8" name="Supporting record"/>
    <x:tableColumn id="9" name="Next action"/>
    <x:tableColumn id="10" name="Cash reduction"/>
    <x:tableColumn id="11" name="Cash recovery"/>
    <x:tableColumn id="12" name="Unresolved"/>
  </x:tableColumns>
  <x:tableStyleInfo name="TableStyleMedium2" showFirstColumn="0" showLastColumn="0" showRowStripes="1" showColumnStripes="0"/>
</x:table>
</file>

<file path=xl/tables/table5.xml><?xml version="1.0" encoding="utf-8"?>
<x:table xmlns:x="http://schemas.openxmlformats.org/spreadsheetml/2006/main" id="5" name="ContractDates" displayName="ContractDates" ref="A6:G106" headerRowCount="1" totalsRowCount="0" totalsRowShown="0">
  <x:tableColumns count="7">
    <x:tableColumn id="1" name="Payer code"/>
    <x:tableColumn id="2" name="Contract / event"/>
    <x:tableColumn id="3" name="Effective / renewal date"/>
    <x:tableColumn id="4" name="Notice days"/>
    <x:tableColumn id="5" name="Notice deadline"/>
    <x:tableColumn id="6" name="Evidence locator"/>
    <x:tableColumn id="7" name="Owner / next action"/>
  </x:tableColumns>
  <x:tableStyleInfo name="TableStyleMedium2" showFirstColumn="0" showLastColumn="0" showRowStripes="1" showColumnStripes="0"/>
</x:table>
</file>

<file path=xl/tables/table6.xml><?xml version="1.0" encoding="utf-8"?>
<x:table xmlns:x="http://schemas.openxmlformats.org/spreadsheetml/2006/main" id="6" name="Review_payer_credentialing_cash_continuity" displayName="Review_payer_credentialing_cash_continuity" ref="A6:G12" headerRowCount="1" totalsRowCount="0" totalsRowShown="0">
  <x:tableColumns count="7">
    <x:tableColumn id="1" name="Review item"/>
    <x:tableColumn id="2" name="Question to answer"/>
    <x:tableColumn id="3" name="Evidence / response"/>
    <x:tableColumn id="4" name="Reviewer role"/>
    <x:tableColumn id="5" name="Due date"/>
    <x:tableColumn id="6" name="Status"/>
    <x:tableColumn id="7" name="Next ac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f9d09af8c7624264" /></Relationships>
</file>

<file path=xl/worksheets/_rels/sheet4.xml.rels>&#65279;<?xml version="1.0" encoding="utf-8"?><Relationships xmlns="http://schemas.openxmlformats.org/package/2006/relationships"><Relationship Type="http://schemas.openxmlformats.org/officeDocument/2006/relationships/table" Target="/xl/tables/table2.xml" Id="R8a2759aa0f3e4250" /></Relationships>
</file>

<file path=xl/worksheets/_rels/sheet5.xml.rels>&#65279;<?xml version="1.0" encoding="utf-8"?><Relationships xmlns="http://schemas.openxmlformats.org/package/2006/relationships"><Relationship Type="http://schemas.openxmlformats.org/officeDocument/2006/relationships/table" Target="/xl/tables/table3.xml" Id="R9cd352568d084b47" /></Relationships>
</file>

<file path=xl/worksheets/_rels/sheet9.xml.rels>&#65279;<?xml version="1.0" encoding="utf-8"?><Relationships xmlns="http://schemas.openxmlformats.org/package/2006/relationships"><Relationship Type="http://schemas.openxmlformats.org/officeDocument/2006/relationships/table" Target="/xl/tables/table4.xml" Id="R8bc1f987c3dd4f64" /></Relationships>
</file>

<file path=xl/worksheets/_rels/sheet14.xml.rels>&#65279;<?xml version="1.0" encoding="utf-8"?><Relationships xmlns="http://schemas.openxmlformats.org/package/2006/relationships"><Relationship Type="http://schemas.openxmlformats.org/officeDocument/2006/relationships/table" Target="/xl/tables/table5.xml" Id="R95dbe0f524f64b29" /></Relationships>
</file>

<file path=xl/worksheets/_rels/sheet15.xml.rels>&#65279;<?xml version="1.0" encoding="utf-8"?><Relationships xmlns="http://schemas.openxmlformats.org/package/2006/relationships"><Relationship Type="http://schemas.openxmlformats.org/officeDocument/2006/relationships/table" Target="/xl/tables/table6.xml" Id="Rd3ae860f7d7944de" /></Relationships>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26" hidden="0" customWidth="1"/>
    <x:col min="3" max="3" width="27" hidden="0" customWidth="1"/>
    <x:col min="4" max="4" width="30" hidden="0" customWidth="1"/>
    <x:col min="5" max="5" width="27" hidden="0" customWidth="1"/>
    <x:col min="6" max="6" width="27" hidden="0" customWidth="1"/>
    <x:col min="7" max="7" width="27" hidden="0" customWidth="1"/>
    <x:col min="8" max="8" width="27" hidden="0" customWidth="1"/>
  </x:cols>
  <x:sheetData>
    <x:row r="1" ht="34" customHeight="1">
      <x:c r="A1" s="3" t="str">
        <x:v>DenQAI Payer, Credentialing &amp; Cash Continuity Workbook</x:v>
      </x:c>
      <x:c r="B1" s="3"/>
      <x:c r="C1" s="3"/>
      <x:c r="D1" s="3"/>
      <x:c r="E1" s="3"/>
      <x:c r="F1" s="3"/>
      <x:c r="G1" s="3"/>
      <x:c r="H1" s="3"/>
    </x:row>
    <x:row r="2" ht="27" customHeight="1">
      <x:c r="A2" s="7" t="str">
        <x:v>A local educational workbook for one practice. It separates identification, credentialing, contracting, effective participation, claim setup, bank cash, patient access, and unresolved evidence. It does not rank payers or operate credentialing.</x:v>
      </x:c>
      <x:c r="B2" s="7"/>
      <x:c r="C2" s="7"/>
      <x:c r="D2" s="7"/>
      <x:c r="E2" s="7"/>
      <x:c r="F2" s="7"/>
      <x:c r="G2" s="7"/>
      <x:c r="H2" s="7"/>
    </x:row>
    <x:row r="3" ht="27" customHeight="1">
      <x:c r="A3" s="7"/>
      <x:c r="B3" s="7"/>
      <x:c r="C3" s="7"/>
      <x:c r="D3" s="7"/>
      <x:c r="E3" s="7"/>
      <x:c r="F3" s="7"/>
      <x:c r="G3" s="7"/>
      <x:c r="H3" s="7"/>
    </x:row>
    <x:row r="5">
      <x:c r="A5" s="9" t="str">
        <x:v>Color guide</x:v>
      </x:c>
      <x:c r="B5" s="9"/>
      <x:c r="C5" s="11" t="str">
        <x:v>Yellow / blue = enter or replace</x:v>
      </x:c>
      <x:c r="D5" s="11"/>
      <x:c r="E5" s="13" t="str">
        <x:v>Green = formula</x:v>
      </x:c>
      <x:c r="F5" s="13"/>
      <x:c r="G5" s="15" t="str">
        <x:v>Red = open or restricted</x:v>
      </x:c>
      <x:c r="H5" s="15"/>
    </x:row>
    <x:row r="6">
      <x:c r="A6" s="8"/>
      <x:c r="B6" s="8"/>
      <x:c r="C6" s="8"/>
      <x:c r="D6" s="8"/>
      <x:c r="E6" s="8"/>
      <x:c r="F6" s="8"/>
      <x:c r="G6" s="8"/>
      <x:c r="H6" s="8"/>
    </x:row>
    <x:row r="8" ht="24" customHeight="1">
      <x:c r="A8" s="17" t="str">
        <x:v>Use it in this order</x:v>
      </x:c>
      <x:c r="B8" s="17"/>
      <x:c r="C8" s="17"/>
      <x:c r="D8" s="17"/>
      <x:c r="E8" s="17"/>
      <x:c r="F8" s="17"/>
      <x:c r="G8" s="17"/>
      <x:c r="H8" s="17"/>
    </x:row>
    <x:row r="9" ht="29" customHeight="1">
      <x:c r="A9" s="26" t="str">
        <x:v>Step</x:v>
      </x:c>
      <x:c r="B9" s="27" t="str">
        <x:v>What to do</x:v>
      </x:c>
      <x:c r="C9" s="27" t="str">
        <x:v>Why</x:v>
      </x:c>
      <x:c r="D9" s="28" t="str">
        <x:v>Sheet</x:v>
      </x:c>
    </x:row>
    <x:row r="10">
      <x:c r="A10" s="35" t="n">
        <x:v>1</x:v>
      </x:c>
      <x:c r="B10" s="35" t="str">
        <x:v>Read the Decision Summary and privacy boundary.</x:v>
      </x:c>
      <x:c r="C10" s="35" t="str">
        <x:v>Know what the workbook can and cannot establish.</x:v>
      </x:c>
      <x:c r="D10" s="35" t="str">
        <x:v>Decision Summary</x:v>
      </x:c>
    </x:row>
    <x:row r="11">
      <x:c r="A11" s="36" t="n">
        <x:v>2</x:v>
      </x:c>
      <x:c r="B11" s="36" t="str">
        <x:v>Use coded payer, provider, entity, location, and product labels.</x:v>
      </x:c>
      <x:c r="C11" s="36" t="str">
        <x:v>Do not put actual payer names or patient information into the public workbench.</x:v>
      </x:c>
      <x:c r="D11" s="36" t="str">
        <x:v>Payer Map</x:v>
      </x:c>
    </x:row>
    <x:row r="12">
      <x:c r="A12" s="36" t="n">
        <x:v>3</x:v>
      </x:c>
      <x:c r="B12" s="36" t="str">
        <x:v>Track eight readiness milestones separately.</x:v>
      </x:c>
      <x:c r="C12" s="36" t="str">
        <x:v>An NPI, directory listing, or accepted application is not the same as effective payable participation.</x:v>
      </x:c>
      <x:c r="D12" s="36" t="str">
        <x:v>Credentialing Path</x:v>
      </x:c>
    </x:row>
    <x:row r="13">
      <x:c r="A13" s="36" t="n">
        <x:v>4</x:v>
      </x:c>
      <x:c r="B13" s="36" t="str">
        <x:v>Enter aggregate cash assumptions and review all 26 weeks.</x:v>
      </x:c>
      <x:c r="C13" s="36" t="str">
        <x:v>A timing gap, delayed care, future recovery, and unresolved exposure are different.</x:v>
      </x:c>
      <x:c r="D13" s="36" t="str">
        <x:v>Cash Inputs / 26-Week Cash</x:v>
      </x:c>
    </x:row>
    <x:row r="14">
      <x:c r="A14" s="36" t="n">
        <x:v>5</x:v>
      </x:c>
      <x:c r="B14" s="36" t="str">
        <x:v>Use confidential details only in this authorized offline copy.</x:v>
      </x:c>
      <x:c r="C14" s="36" t="str">
        <x:v>Fee schedules and contracts should not be uploaded to the public workbench.</x:v>
      </x:c>
      <x:c r="D14" s="36" t="str">
        <x:v>Fee Portability</x:v>
      </x:c>
    </x:row>
    <x:row r="15">
      <x:c r="A15" s="36" t="n">
        <x:v>6</x:v>
      </x:c>
      <x:c r="B15" s="36" t="str">
        <x:v>Compare scenarios without ranking them.</x:v>
      </x:c>
      <x:c r="C15" s="36" t="str">
        <x:v>Patient access, cash, administration, reserve, notice, and evidence remain separate.</x:v>
      </x:c>
      <x:c r="D15" s="36" t="str">
        <x:v>Participation Scenarios</x:v>
      </x:c>
    </x:row>
    <x:row r="16">
      <x:c r="A16" s="36" t="n">
        <x:v>7</x:v>
      </x:c>
      <x:c r="B16" s="36" t="str">
        <x:v>Classify payment events and clear safety checks.</x:v>
      </x:c>
      <x:c r="C16" s="36" t="str">
        <x:v>A refund, offset, underpayment, and recoupment are not interchangeable.</x:v>
      </x:c>
      <x:c r="D16" s="36" t="str">
        <x:v>Payment Events / Safety Checks</x:v>
      </x:c>
    </x:row>
    <x:row r="18" ht="24" customHeight="1">
      <x:c r="A18" s="17" t="str">
        <x:v>Privacy and professional boundary</x:v>
      </x:c>
      <x:c r="B18" s="17"/>
      <x:c r="C18" s="17"/>
      <x:c r="D18" s="17"/>
      <x:c r="E18" s="17"/>
      <x:c r="F18" s="17"/>
      <x:c r="G18" s="17"/>
      <x:c r="H18" s="17"/>
    </x:row>
    <x:row r="19">
      <x:c r="A19" s="39" t="str">
        <x:v>Do not enter patient-identifiable information, EOB images, claim-level rows, portal credentials, passwords, unredacted contracts, actual payer names, bank-account details, or information you are not permitted to use. This file stays wherever you save or share it. Local processing does not establish permission. DenQAI does not credential, contract, submit claims, issue notices, verify participation, recommend a payer decision, negotiate, or guarantee payment.</x:v>
      </x:c>
      <x:c r="B19" s="39"/>
      <x:c r="C19" s="39"/>
      <x:c r="D19" s="39"/>
      <x:c r="E19" s="39"/>
      <x:c r="F19" s="39"/>
      <x:c r="G19" s="39"/>
      <x:c r="H19" s="39"/>
    </x:row>
    <x:row r="20">
      <x:c r="A20" s="39"/>
      <x:c r="B20" s="39"/>
      <x:c r="C20" s="39"/>
      <x:c r="D20" s="39"/>
      <x:c r="E20" s="39"/>
      <x:c r="F20" s="39"/>
      <x:c r="G20" s="39"/>
      <x:c r="H20" s="39"/>
    </x:row>
    <x:row r="21">
      <x:c r="A21" s="39"/>
      <x:c r="B21" s="39"/>
      <x:c r="C21" s="39"/>
      <x:c r="D21" s="39"/>
      <x:c r="E21" s="39"/>
      <x:c r="F21" s="39"/>
      <x:c r="G21" s="39"/>
      <x:c r="H21" s="39"/>
    </x:row>
    <x:row r="22">
      <x:c r="A22" s="39"/>
      <x:c r="B22" s="39"/>
      <x:c r="C22" s="39"/>
      <x:c r="D22" s="39"/>
      <x:c r="E22" s="39"/>
      <x:c r="F22" s="39"/>
      <x:c r="G22" s="39"/>
      <x:c r="H22" s="39"/>
    </x:row>
    <x:row r="24" ht="24" customHeight="1">
      <x:c r="A24" s="17" t="str">
        <x:v>Who completes and reviews it</x:v>
      </x:c>
      <x:c r="B24" s="17"/>
      <x:c r="C24" s="17"/>
      <x:c r="D24" s="17"/>
      <x:c r="E24" s="17"/>
      <x:c r="F24" s="17"/>
      <x:c r="G24" s="17"/>
      <x:c r="H24" s="17"/>
    </x:row>
    <x:row r="25" ht="29" customHeight="1">
      <x:c r="A25" s="26" t="str">
        <x:v>Owner</x:v>
      </x:c>
      <x:c r="B25" s="27" t="str">
        <x:v>Operational lead</x:v>
      </x:c>
      <x:c r="C25" s="27" t="str">
        <x:v>Reviewers</x:v>
      </x:c>
      <x:c r="D25" s="28" t="str">
        <x:v>Estimated first review</x:v>
      </x:c>
    </x:row>
    <x:row r="26">
      <x:c r="A26" s="35" t="str">
        <x:v>Owner dentist</x:v>
      </x:c>
      <x:c r="B26" s="35" t="str">
        <x:v>Payer-enrollment and billing owner</x:v>
      </x:c>
      <x:c r="C26" s="35" t="str">
        <x:v>Dental CPA, payer specialist, state-licensed contract counsel, privacy/security reviewer, and lender where applicable</x:v>
      </x:c>
      <x:c r="D26" s="35" t="str">
        <x:v>45–90 minutes with coded records; longer for authorized contract and fee review</x:v>
      </x:c>
    </x:row>
    <x:row r="34">
      <x:c r="A34" t="str">
        <x:v>Phase 2 · 2026-09-19</x:v>
      </x:c>
    </x:row>
    <x:row r="36" ht="26" customHeight="1">
      <x:c r="A36" s="162" t="str">
        <x:v>Open Use and Limits for input, row-limit and compatibility guidance. Review Actions combines the related loose checklists.</x:v>
      </x:c>
      <x:c r="B36" s="162"/>
      <x:c r="C36" s="162"/>
      <x:c r="D36" s="162"/>
      <x:c r="E36" s="162"/>
      <x:c r="F36" s="162"/>
      <x:c r="G36" s="162"/>
    </x:row>
    <x:row r="37" ht="26" customHeight="1">
      <x:c r="A37" s="162"/>
      <x:c r="B37" s="162"/>
      <x:c r="C37" s="162"/>
      <x:c r="D37" s="162"/>
      <x:c r="E37" s="162"/>
      <x:c r="F37" s="162"/>
      <x:c r="G37" s="162"/>
    </x:row>
    <x:row r="38" ht="26" customHeight="1">
      <x:c r="A38" s="162"/>
      <x:c r="B38" s="162"/>
      <x:c r="C38" s="162"/>
      <x:c r="D38" s="162"/>
      <x:c r="E38" s="162"/>
      <x:c r="F38" s="162"/>
      <x:c r="G38" s="162"/>
    </x:row>
  </x:sheetData>
  <x:mergeCells>
    <x:mergeCell ref="A1:H1"/>
    <x:mergeCell ref="A2:H3"/>
    <x:mergeCell ref="A5:B5"/>
    <x:mergeCell ref="C5:D5"/>
    <x:mergeCell ref="E5:F5"/>
    <x:mergeCell ref="G5:H5"/>
    <x:mergeCell ref="A8:H8"/>
    <x:mergeCell ref="A18:H18"/>
    <x:mergeCell ref="A19:H22"/>
    <x:mergeCell ref="A24:H24"/>
    <x:mergeCell ref="A36:G3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6" hidden="0" customWidth="1"/>
    <x:col min="2" max="2" width="22" hidden="0" customWidth="1"/>
    <x:col min="3" max="3" width="20" hidden="0" customWidth="1"/>
    <x:col min="4" max="4" width="62" hidden="0" customWidth="1"/>
    <x:col min="5" max="5" width="22" hidden="0" customWidth="1"/>
    <x:col min="6" max="6" width="22" hidden="0" customWidth="1"/>
    <x:col min="7" max="7" width="22" hidden="0" customWidth="1"/>
    <x:col min="8" max="8" width="22" hidden="0" customWidth="1"/>
  </x:cols>
  <x:sheetData>
    <x:row r="1" ht="34" customHeight="1">
      <x:c r="A1" s="3" t="str">
        <x:v>Decision Summary</x:v>
      </x:c>
      <x:c r="B1" s="3"/>
      <x:c r="C1" s="3"/>
      <x:c r="D1" s="3"/>
      <x:c r="E1" s="3"/>
      <x:c r="F1" s="3"/>
      <x:c r="G1" s="3"/>
      <x:c r="H1" s="3"/>
    </x:row>
    <x:row r="2" ht="27" customHeight="1">
      <x:c r="A2" s="7" t="str">
        <x:v>Read each result separately. A positive reserve margin cannot clear an identity, effective-date, patient-communication, contract, privacy, or independent-decision failure.</x:v>
      </x:c>
      <x:c r="B2" s="7"/>
      <x:c r="C2" s="7"/>
      <x:c r="D2" s="7"/>
      <x:c r="E2" s="7"/>
      <x:c r="F2" s="7"/>
      <x:c r="G2" s="7"/>
      <x:c r="H2" s="7"/>
    </x:row>
    <x:row r="3" ht="27" customHeight="1">
      <x:c r="A3" s="7"/>
      <x:c r="B3" s="7"/>
      <x:c r="C3" s="7"/>
      <x:c r="D3" s="7"/>
      <x:c r="E3" s="7"/>
      <x:c r="F3" s="7"/>
      <x:c r="G3" s="7"/>
      <x:c r="H3" s="7"/>
    </x:row>
    <x:row r="5" ht="29" customHeight="1">
      <x:c r="A5" s="26" t="str">
        <x:v>Result</x:v>
      </x:c>
      <x:c r="B5" s="27" t="str">
        <x:v>Calculated value</x:v>
      </x:c>
      <x:c r="C5" s="27" t="str">
        <x:v>Unit</x:v>
      </x:c>
      <x:c r="D5" s="28" t="str">
        <x:v>How to read it</x:v>
      </x:c>
    </x:row>
    <x:row r="6">
      <x:c r="A6" s="35" t="str">
        <x:v>Expected steady weekly bank cash</x:v>
      </x:c>
      <x:c r="B6" s="168" t="str">
        <x:f>IF(AND(COUNTIF('Cash Inputs'!S6:S25,"Ready")&gt;0,COUNTIF('Cash Inputs'!S6:S25,"Missing / invalid")=0),SUM('Cash Inputs'!K6:K25),"n.a.")</x:f>
        <x:v>n.a.</x:v>
      </x:c>
      <x:c r="C6" s="169" t="str">
        <x:v>Currency / week</x:v>
      </x:c>
      <x:c r="D6" s="169" t="str">
        <x:v>All complete payer rows, up to 20 relationships.</x:v>
      </x:c>
    </x:row>
    <x:row r="7">
      <x:c r="A7" s="36" t="str">
        <x:v>Patient-access cash at risk</x:v>
      </x:c>
      <x:c r="B7" s="170" t="str">
        <x:f>IF(AND(COUNTIF('Cash Inputs'!S6:S25,"Ready")&gt;0,COUNTIF('Cash Inputs'!S6:S25,"Missing / invalid")=0),SUM('Cash Inputs'!Q6:Q25),"n.a.")</x:f>
        <x:v>n.a.</x:v>
      </x:c>
      <x:c r="C7" s="171" t="str">
        <x:v>Currency</x:v>
      </x:c>
      <x:c r="D7" s="171" t="str">
        <x:v>Cash associated with care not modeled as delivered during pending weeks; not automatically permanent loss.</x:v>
      </x:c>
    </x:row>
    <x:row r="8">
      <x:c r="A8" s="36" t="str">
        <x:v>Interim bank cash</x:v>
      </x:c>
      <x:c r="B8" s="170" t="str">
        <x:f>IF(AND(COUNTIF('Cash Inputs'!S6:S25,"Ready")&gt;0,COUNTIF('Cash Inputs'!S6:S25,"Missing / invalid")=0),SUM('Cash Inputs'!N6:N25),"n.a.")</x:f>
        <x:v>n.a.</x:v>
      </x:c>
      <x:c r="C8" s="171" t="str">
        <x:v>Currency</x:v>
      </x:c>
      <x:c r="D8" s="171" t="str">
        <x:v>Cash modeled as received during pending weeks.</x:v>
      </x:c>
    </x:row>
    <x:row r="9">
      <x:c r="A9" s="36" t="str">
        <x:v>Recoverable later</x:v>
      </x:c>
      <x:c r="B9" s="170" t="str">
        <x:f>IF(AND(COUNTIF('Cash Inputs'!S6:S25,"Ready")&gt;0,COUNTIF('Cash Inputs'!S6:S25,"Missing / invalid")=0),SUM('Cash Inputs'!O6:O25),"n.a.")</x:f>
        <x:v>n.a.</x:v>
      </x:c>
      <x:c r="C9" s="171" t="str">
        <x:v>Currency</x:v>
      </x:c>
      <x:c r="D9" s="171" t="str">
        <x:v>Remaining pending-period cash multiplied by an entered recovery assumption. Use zero without written support.</x:v>
      </x:c>
    </x:row>
    <x:row r="10">
      <x:c r="A10" s="36" t="str">
        <x:v>Unresolved pending exposure</x:v>
      </x:c>
      <x:c r="B10" s="170" t="str">
        <x:f>IF(AND(COUNTIF('Cash Inputs'!S6:S25,"Ready")&gt;0,COUNTIF('Cash Inputs'!S6:S25,"Missing / invalid")=0),SUM('Cash Inputs'!P6:P25),"n.a.")</x:f>
        <x:v>n.a.</x:v>
      </x:c>
      <x:c r="C10" s="171" t="str">
        <x:v>Currency</x:v>
      </x:c>
      <x:c r="D10" s="171" t="str">
        <x:v>Pending-period expected cash that is neither current bank cash nor modeled future recovery.</x:v>
      </x:c>
    </x:row>
    <x:row r="11">
      <x:c r="A11" s="36" t="str">
        <x:v>Peak 26-week cash-timing gap</x:v>
      </x:c>
      <x:c r="B11" s="170" t="str">
        <x:f>IF(AND(COUNTIF('Cash Inputs'!S6:S25,"Ready")&gt;0,COUNTIF('Cash Inputs'!S6:S25,"Missing / invalid")=0),MAX(0,MAX('26-Week Cash'!F6:F31)),"n.a.")</x:f>
        <x:v>n.a.</x:v>
      </x:c>
      <x:c r="C11" s="171" t="str">
        <x:v>Currency</x:v>
      </x:c>
      <x:c r="D11" s="171" t="str">
        <x:v>Largest cumulative difference between steady-state bank cash and transition bank cash.</x:v>
      </x:c>
    </x:row>
    <x:row r="12">
      <x:c r="A12" s="36" t="str">
        <x:v>Practice transition reserve</x:v>
      </x:c>
      <x:c r="B12" s="170" t="str">
        <x:f>IF(AND(ISNUMBER('Cash Inputs'!B28),'Cash Inputs'!B28&gt;=0),'Cash Inputs'!B28,"n.a.")</x:f>
        <x:v>n.a.</x:v>
      </x:c>
      <x:c r="C12" s="171" t="str">
        <x:v>Currency</x:v>
      </x:c>
      <x:c r="D12" s="171" t="str">
        <x:v>Reserve entered on Cash Inputs. Household reserve is separate.</x:v>
      </x:c>
    </x:row>
    <x:row r="13">
      <x:c r="A13" s="36" t="str">
        <x:v>Reserve margin</x:v>
      </x:c>
      <x:c r="B13" s="170" t="str">
        <x:f>IF(COUNT(B11:B12)=2,B12-B11,"n.a.")</x:f>
        <x:v>n.a.</x:v>
      </x:c>
      <x:c r="C13" s="171" t="str">
        <x:v>Currency</x:v>
      </x:c>
      <x:c r="D13" s="171" t="str">
        <x:v>Practice transition reserve minus peak cash-timing gap.</x:v>
      </x:c>
    </x:row>
    <x:row r="14">
      <x:c r="A14" s="36" t="str">
        <x:v>Open credentialing milestones</x:v>
      </x:c>
      <x:c r="B14" s="172" t="n">
        <x:f>COUNTIF('Credentialing Path'!G6:G165,"Open")</x:f>
        <x:v>0</x:v>
      </x:c>
      <x:c r="C14" s="171" t="str">
        <x:v>Count</x:v>
      </x:c>
      <x:c r="D14" s="171" t="str">
        <x:v>Milestones without written confirmation or a documented not-applicable conclusion.</x:v>
      </x:c>
    </x:row>
    <x:row r="15">
      <x:c r="A15" s="36" t="str">
        <x:v>Payer rows lacking reviewed evidence</x:v>
      </x:c>
      <x:c r="B15" s="172" t="n">
        <x:f>IF('Payer Map'!A6="",0,IF(AND('Payer Map'!K6='Payer Map'!A6,'Payer Map'!I6="Reviewed with limits",LEN(TRIM('Payer Map'!J6))&gt;0),0,1))+IF('Payer Map'!A7="",0,IF(AND('Payer Map'!K7='Payer Map'!A7,'Payer Map'!I7="Reviewed with limits",LEN(TRIM('Payer Map'!J7))&gt;0),0,1))+IF('Payer Map'!A8="",0,IF(AND('Payer Map'!K8='Payer Map'!A8,'Payer Map'!I8="Reviewed with limits",LEN(TRIM('Payer Map'!J8))&gt;0),0,1))+IF('Payer Map'!A9="",0,IF(AND('Payer Map'!K9='Payer Map'!A9,'Payer Map'!I9="Reviewed with limits",LEN(TRIM('Payer Map'!J9))&gt;0),0,1))+IF('Payer Map'!A10="",0,IF(AND('Payer Map'!K10='Payer Map'!A10,'Payer Map'!I10="Reviewed with limits",LEN(TRIM('Payer Map'!J10))&gt;0),0,1))+IF('Payer Map'!A11="",0,IF(AND('Payer Map'!K11='Payer Map'!A11,'Payer Map'!I11="Reviewed with limits",LEN(TRIM('Payer Map'!J11))&gt;0),0,1))+IF('Payer Map'!A12="",0,IF(AND('Payer Map'!K12='Payer Map'!A12,'Payer Map'!I12="Reviewed with limits",LEN(TRIM('Payer Map'!J12))&gt;0),0,1))+IF('Payer Map'!A13="",0,IF(AND('Payer Map'!K13='Payer Map'!A13,'Payer Map'!I13="Reviewed with limits",LEN(TRIM('Payer Map'!J13))&gt;0),0,1))+IF('Payer Map'!A14="",0,IF(AND('Payer Map'!K14='Payer Map'!A14,'Payer Map'!I14="Reviewed with limits",LEN(TRIM('Payer Map'!J14))&gt;0),0,1))+IF('Payer Map'!A15="",0,IF(AND('Payer Map'!K15='Payer Map'!A15,'Payer Map'!I15="Reviewed with limits",LEN(TRIM('Payer Map'!J15))&gt;0),0,1))+IF('Payer Map'!A16="",0,IF(AND('Payer Map'!K16='Payer Map'!A16,'Payer Map'!I16="Reviewed with limits",LEN(TRIM('Payer Map'!J16))&gt;0),0,1))+IF('Payer Map'!A17="",0,IF(AND('Payer Map'!K17='Payer Map'!A17,'Payer Map'!I17="Reviewed with limits",LEN(TRIM('Payer Map'!J17))&gt;0),0,1))+IF('Payer Map'!A18="",0,IF(AND('Payer Map'!K18='Payer Map'!A18,'Payer Map'!I18="Reviewed with limits",LEN(TRIM('Payer Map'!J18))&gt;0),0,1))+IF('Payer Map'!A19="",0,IF(AND('Payer Map'!K19='Payer Map'!A19,'Payer Map'!I19="Reviewed with limits",LEN(TRIM('Payer Map'!J19))&gt;0),0,1))+IF('Payer Map'!A20="",0,IF(AND('Payer Map'!K20='Payer Map'!A20,'Payer Map'!I20="Reviewed with limits",LEN(TRIM('Payer Map'!J20))&gt;0),0,1))+IF('Payer Map'!A21="",0,IF(AND('Payer Map'!K21='Payer Map'!A21,'Payer Map'!I21="Reviewed with limits",LEN(TRIM('Payer Map'!J21))&gt;0),0,1))+IF('Payer Map'!A22="",0,IF(AND('Payer Map'!K22='Payer Map'!A22,'Payer Map'!I22="Reviewed with limits",LEN(TRIM('Payer Map'!J22))&gt;0),0,1))+IF('Payer Map'!A23="",0,IF(AND('Payer Map'!K23='Payer Map'!A23,'Payer Map'!I23="Reviewed with limits",LEN(TRIM('Payer Map'!J23))&gt;0),0,1))+IF('Payer Map'!A24="",0,IF(AND('Payer Map'!K24='Payer Map'!A24,'Payer Map'!I24="Reviewed with limits",LEN(TRIM('Payer Map'!J24))&gt;0),0,1))+IF('Payer Map'!A25="",0,IF(AND('Payer Map'!K25='Payer Map'!A25,'Payer Map'!I25="Reviewed with limits",LEN(TRIM('Payer Map'!J25))&gt;0),0,1))</x:f>
        <x:v>0</x:v>
      </x:c>
      <x:c r="C15" s="171" t="str">
        <x:v>Count</x:v>
      </x:c>
      <x:c r="D15" s="171" t="str">
        <x:v>Relationships without both reviewed status and a supporting record.</x:v>
      </x:c>
    </x:row>
    <x:row r="16" ht="58" customHeight="1">
      <x:c r="A16" s="36" t="str">
        <x:v>Unresolved safety checks</x:v>
      </x:c>
      <x:c r="B16" s="172" t="n">
        <x:f>IF(AND(OR('Safety Checks'!C6="Documented",'Safety Checks'!C6="Not applicable"),LEN(TRIM('Safety Checks'!D6))&gt;0),0,1)+IF(AND(OR('Safety Checks'!C7="Documented",'Safety Checks'!C7="Not applicable"),LEN(TRIM('Safety Checks'!D7))&gt;0),0,1)+IF(AND(OR('Safety Checks'!C8="Documented",'Safety Checks'!C8="Not applicable"),LEN(TRIM('Safety Checks'!D8))&gt;0),0,1)+IF(AND(OR('Safety Checks'!C9="Documented",'Safety Checks'!C9="Not applicable"),LEN(TRIM('Safety Checks'!D9))&gt;0),0,1)+IF(AND(OR('Safety Checks'!C10="Documented",'Safety Checks'!C10="Not applicable"),LEN(TRIM('Safety Checks'!D10))&gt;0),0,1)+IF(AND(OR('Safety Checks'!C11="Documented",'Safety Checks'!C11="Not applicable"),LEN(TRIM('Safety Checks'!D11))&gt;0),0,1)+IF(AND(OR('Safety Checks'!C12="Documented",'Safety Checks'!C12="Not applicable"),LEN(TRIM('Safety Checks'!D12))&gt;0),0,1)</x:f>
        <x:v>7</x:v>
      </x:c>
      <x:c r="C16" s="171" t="str">
        <x:v>Count</x:v>
      </x:c>
      <x:c r="D16" s="171" t="str">
        <x:v>Documented or Not applicable needs a supporting record or reason. Partial and blank checks remain unresolved.</x:v>
      </x:c>
    </x:row>
    <x:row r="17" ht="44" customHeight="1">
      <x:c r="A17" s="36" t="str">
        <x:v>Payment-event cash reductions</x:v>
      </x:c>
      <x:c r="B17" s="170" t="n">
        <x:f>IF(COUNTIF('Payment Events'!J6:J105,"n.a.")&gt;0,"n.a.",SUM('Payment Events'!J6:J105))</x:f>
        <x:v>0</x:v>
      </x:c>
      <x:c r="C17" s="171" t="str">
        <x:v>Currency</x:v>
      </x:c>
      <x:c r="D17" s="171" t="str">
        <x:v>Separate historical event cash reductions; not automatically deducted again from the 26-week bridge.</x:v>
      </x:c>
    </x:row>
    <x:row r="18" ht="44" customHeight="1">
      <x:c r="A18" s="36" t="str">
        <x:v>Payment-event cash recoveries</x:v>
      </x:c>
      <x:c r="B18" s="170" t="n">
        <x:f>IF(COUNTIF('Payment Events'!K6:K105,"n.a.")&gt;0,"n.a.",SUM('Payment Events'!K6:K105))</x:f>
        <x:v>0</x:v>
      </x:c>
      <x:c r="C18" s="171" t="str">
        <x:v>Currency</x:v>
      </x:c>
      <x:c r="D18" s="171" t="str">
        <x:v>Entered recovered cash only.</x:v>
      </x:c>
    </x:row>
    <x:row r="19" ht="44" customHeight="1">
      <x:c r="A19" s="36" t="str">
        <x:v>Unresolved payment-event amount</x:v>
      </x:c>
      <x:c r="B19" s="173" t="n">
        <x:f>IF(COUNTIF('Payment Events'!L6:L105,"n.a.")&gt;0,"n.a.",SUM('Payment Events'!L6:L105))</x:f>
        <x:v>0</x:v>
      </x:c>
      <x:c r="C19" s="171" t="str">
        <x:v>Currency</x:v>
      </x:c>
      <x:c r="D19" s="171" t="str">
        <x:v>Entered events with no cash yet or a missing or unknown cash treatment.</x:v>
      </x:c>
    </x:row>
    <x:row r="20">
      <x:c r="B20" s="174"/>
      <x:c r="C20" s="174"/>
      <x:c r="D20" s="174"/>
    </x:row>
    <x:row r="21">
      <x:c r="A21" s="54" t="str">
        <x:v>Interpretation: fund the modeled gap only after testing the records behind the dates and recovery assumptions. Delay a payer-dependent schedule when identity, effective participation, patient notice, cash reserve, or lawful individual decision-making is not supported. This workbook does not choose a payer or participation scenario.</x:v>
      </x:c>
      <x:c r="B21" s="175"/>
      <x:c r="C21" s="175"/>
      <x:c r="D21" s="175"/>
      <x:c r="E21" s="54"/>
      <x:c r="F21" s="54"/>
      <x:c r="G21" s="54"/>
      <x:c r="H21" s="54"/>
    </x:row>
    <x:row r="22">
      <x:c r="A22" s="54"/>
      <x:c r="B22" s="175"/>
      <x:c r="C22" s="175"/>
      <x:c r="D22" s="175"/>
      <x:c r="E22" s="54"/>
      <x:c r="F22" s="54"/>
      <x:c r="G22" s="54"/>
      <x:c r="H22" s="54"/>
    </x:row>
    <x:row r="23">
      <x:c r="A23" s="54"/>
      <x:c r="B23" s="175"/>
      <x:c r="C23" s="175"/>
      <x:c r="D23" s="175"/>
      <x:c r="E23" s="54"/>
      <x:c r="F23" s="54"/>
      <x:c r="G23" s="54"/>
      <x:c r="H23" s="54"/>
    </x:row>
    <x:row r="24">
      <x:c r="B24" s="174"/>
      <x:c r="C24" s="174"/>
      <x:c r="D24" s="174"/>
    </x:row>
    <x:row r="25">
      <x:c r="B25" s="174"/>
      <x:c r="C25" s="174"/>
      <x:c r="D25" s="174"/>
    </x:row>
    <x:row r="26">
      <x:c r="B26" s="174"/>
      <x:c r="C26" s="174"/>
      <x:c r="D26" s="174"/>
    </x:row>
    <x:row r="27">
      <x:c r="B27" s="174"/>
      <x:c r="C27" s="174"/>
      <x:c r="D27" s="174"/>
    </x:row>
    <x:row r="28">
      <x:c r="B28" s="174"/>
      <x:c r="C28" s="174"/>
      <x:c r="D28" s="174"/>
    </x:row>
    <x:row r="29">
      <x:c r="B29" s="174"/>
      <x:c r="C29" s="174"/>
      <x:c r="D29" s="174"/>
    </x:row>
    <x:row r="30">
      <x:c r="B30" s="174"/>
      <x:c r="C30" s="174"/>
      <x:c r="D30" s="174"/>
    </x:row>
    <x:row r="31">
      <x:c r="B31" s="174"/>
      <x:c r="C31" s="174"/>
      <x:c r="D31" s="174"/>
    </x:row>
    <x:row r="32">
      <x:c r="B32" s="174"/>
      <x:c r="C32" s="174"/>
      <x:c r="D32" s="174"/>
    </x:row>
    <x:row r="33">
      <x:c r="B33" s="174"/>
      <x:c r="C33" s="174"/>
      <x:c r="D33" s="174"/>
    </x:row>
  </x:sheetData>
  <x:mergeCells>
    <x:mergeCell ref="A1:H1"/>
    <x:mergeCell ref="A2:H3"/>
    <x:mergeCell ref="A21:H23"/>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6" hidden="0" customWidth="1"/>
    <x:col min="2" max="2" width="16" hidden="0" customWidth="1"/>
    <x:col min="3" max="3" width="16" hidden="0" customWidth="1"/>
    <x:col min="4" max="4" width="24" hidden="0" customWidth="1"/>
    <x:col min="5" max="5" width="16" hidden="0" customWidth="1"/>
    <x:col min="6" max="6" width="16" hidden="0" customWidth="1"/>
    <x:col min="7" max="7" width="16" hidden="0" customWidth="1"/>
    <x:col min="8" max="8" width="14" hidden="0" customWidth="1"/>
    <x:col min="9" max="9" width="22" hidden="0" customWidth="1"/>
    <x:col min="10" max="10" width="42" hidden="0" customWidth="1"/>
    <x:col min="11" max="11" width="28" hidden="0" customWidth="1"/>
  </x:cols>
  <x:sheetData>
    <x:row r="1" ht="34" customHeight="1">
      <x:c r="A1" s="3" t="str">
        <x:v>Coded payer relationship map</x:v>
      </x:c>
      <x:c r="B1" s="3"/>
      <x:c r="C1" s="3"/>
      <x:c r="D1" s="3"/>
      <x:c r="E1" s="3"/>
      <x:c r="F1" s="3"/>
      <x:c r="G1" s="3"/>
      <x:c r="H1" s="3"/>
      <x:c r="I1" s="3"/>
      <x:c r="J1" s="3"/>
    </x:row>
    <x:row r="2" ht="40" customHeight="1">
      <x:c r="A2" s="7" t="str">
        <x:v>Use relationship codes—not actual payer or person names. Administrator, network source, provider, entity, location, and product are separate fields. Enter the payer code on the supporting record in K. Evidence for a different cash-row code remains unresolved.</x:v>
      </x:c>
      <x:c r="B2" s="7"/>
      <x:c r="C2" s="7"/>
      <x:c r="D2" s="7"/>
      <x:c r="E2" s="7"/>
      <x:c r="F2" s="7"/>
      <x:c r="G2" s="7"/>
      <x:c r="H2" s="7"/>
      <x:c r="I2" s="7"/>
      <x:c r="J2" s="7"/>
    </x:row>
    <x:row r="3" ht="40" customHeight="1">
      <x:c r="A3" s="7"/>
      <x:c r="B3" s="7"/>
      <x:c r="C3" s="7"/>
      <x:c r="D3" s="7"/>
      <x:c r="E3" s="7"/>
      <x:c r="F3" s="7"/>
      <x:c r="G3" s="7"/>
      <x:c r="H3" s="7"/>
      <x:c r="I3" s="7"/>
      <x:c r="J3" s="7"/>
    </x:row>
    <x:row r="5" ht="42" customHeight="1">
      <x:c r="A5" s="129" t="str">
        <x:v>Payer code</x:v>
      </x:c>
      <x:c r="B5" s="130" t="str">
        <x:v>Administrator code</x:v>
      </x:c>
      <x:c r="C5" s="130" t="str">
        <x:v>Product code</x:v>
      </x:c>
      <x:c r="D5" s="130" t="str">
        <x:v>Network path</x:v>
      </x:c>
      <x:c r="E5" s="130" t="str">
        <x:v>Provider code</x:v>
      </x:c>
      <x:c r="F5" s="130" t="str">
        <x:v>Entity code</x:v>
      </x:c>
      <x:c r="G5" s="130" t="str">
        <x:v>Location code</x:v>
      </x:c>
      <x:c r="H5" s="130" t="str">
        <x:v>Notice days</x:v>
      </x:c>
      <x:c r="I5" s="130" t="str">
        <x:v>Evidence status</x:v>
      </x:c>
      <x:c r="J5" s="131" t="str">
        <x:v>Supporting record locator</x:v>
      </x:c>
      <x:c r="K5" s="183" t="str">
        <x:v>Evidence payer code</x:v>
      </x:c>
    </x:row>
    <x:row r="6">
      <x:c r="A6" s="59" t="str">
        <x:f>IF('Cash Inputs'!A6="","",'Cash Inputs'!A6)</x:f>
      </x:c>
      <x:c r="B6" s="60"/>
      <x:c r="C6" s="60"/>
      <x:c r="D6" s="60"/>
      <x:c r="E6" s="60"/>
      <x:c r="F6" s="60"/>
      <x:c r="G6" s="60"/>
      <x:c r="H6" s="144"/>
      <x:c r="I6" s="136"/>
      <x:c r="J6" s="61"/>
      <x:c r="K6" s="190"/>
    </x:row>
    <x:row r="7">
      <x:c r="A7" s="62" t="str">
        <x:f>IF('Cash Inputs'!A7="","",'Cash Inputs'!A7)</x:f>
      </x:c>
      <x:c r="B7" s="58"/>
      <x:c r="C7" s="58"/>
      <x:c r="D7" s="58"/>
      <x:c r="E7" s="58"/>
      <x:c r="F7" s="58"/>
      <x:c r="G7" s="58"/>
      <x:c r="H7" s="145"/>
      <x:c r="I7" s="137"/>
      <x:c r="J7" s="63"/>
      <x:c r="K7" s="190"/>
    </x:row>
    <x:row r="8">
      <x:c r="A8" s="64" t="str">
        <x:f>IF('Cash Inputs'!A8="","",'Cash Inputs'!A8)</x:f>
      </x:c>
      <x:c r="B8" s="65"/>
      <x:c r="C8" s="65"/>
      <x:c r="D8" s="65"/>
      <x:c r="E8" s="65"/>
      <x:c r="F8" s="65"/>
      <x:c r="G8" s="65"/>
      <x:c r="H8" s="146"/>
      <x:c r="I8" s="138"/>
      <x:c r="J8" s="66"/>
      <x:c r="K8" s="190"/>
    </x:row>
    <x:row r="9">
      <x:c r="A9" t="str">
        <x:f>IF('Cash Inputs'!A9="","",'Cash Inputs'!A9)</x:f>
      </x:c>
      <x:c r="H9" s="147"/>
      <x:c r="I9" s="139"/>
      <x:c r="K9" s="190"/>
    </x:row>
    <x:row r="10">
      <x:c r="A10" t="str">
        <x:f>IF('Cash Inputs'!A10="","",'Cash Inputs'!A10)</x:f>
      </x:c>
      <x:c r="H10" s="147"/>
      <x:c r="I10" s="139"/>
      <x:c r="K10" s="190"/>
    </x:row>
    <x:row r="11">
      <x:c r="A11" t="str">
        <x:f>IF('Cash Inputs'!A11="","",'Cash Inputs'!A11)</x:f>
      </x:c>
      <x:c r="H11" s="147"/>
      <x:c r="I11" s="139"/>
      <x:c r="K11" s="190"/>
    </x:row>
    <x:row r="12">
      <x:c r="A12" t="str">
        <x:f>IF('Cash Inputs'!A12="","",'Cash Inputs'!A12)</x:f>
      </x:c>
      <x:c r="H12" s="147"/>
      <x:c r="I12" s="139"/>
      <x:c r="K12" s="190"/>
    </x:row>
    <x:row r="13">
      <x:c r="A13" t="str">
        <x:f>IF('Cash Inputs'!A13="","",'Cash Inputs'!A13)</x:f>
      </x:c>
      <x:c r="H13" s="147"/>
      <x:c r="I13" s="139"/>
      <x:c r="K13" s="190"/>
    </x:row>
    <x:row r="14">
      <x:c r="A14" t="str">
        <x:f>IF('Cash Inputs'!A14="","",'Cash Inputs'!A14)</x:f>
      </x:c>
      <x:c r="H14" s="147"/>
      <x:c r="I14" s="139"/>
      <x:c r="K14" s="190"/>
    </x:row>
    <x:row r="15">
      <x:c r="A15" t="str">
        <x:f>IF('Cash Inputs'!A15="","",'Cash Inputs'!A15)</x:f>
      </x:c>
      <x:c r="H15" s="147"/>
      <x:c r="I15" s="139"/>
      <x:c r="K15" s="190"/>
    </x:row>
    <x:row r="16">
      <x:c r="A16" t="str">
        <x:f>IF('Cash Inputs'!A16="","",'Cash Inputs'!A16)</x:f>
      </x:c>
      <x:c r="H16" s="147"/>
      <x:c r="I16" s="139"/>
      <x:c r="K16" s="190"/>
    </x:row>
    <x:row r="17">
      <x:c r="A17" t="str">
        <x:f>IF('Cash Inputs'!A17="","",'Cash Inputs'!A17)</x:f>
      </x:c>
      <x:c r="H17" s="147"/>
      <x:c r="I17" s="139"/>
      <x:c r="K17" s="190"/>
    </x:row>
    <x:row r="18">
      <x:c r="A18" t="str">
        <x:f>IF('Cash Inputs'!A18="","",'Cash Inputs'!A18)</x:f>
      </x:c>
      <x:c r="H18" s="147"/>
      <x:c r="I18" s="139"/>
      <x:c r="K18" s="190"/>
    </x:row>
    <x:row r="19">
      <x:c r="A19" t="str">
        <x:f>IF('Cash Inputs'!A19="","",'Cash Inputs'!A19)</x:f>
      </x:c>
      <x:c r="H19" s="147"/>
      <x:c r="I19" s="139"/>
      <x:c r="K19" s="190"/>
    </x:row>
    <x:row r="20">
      <x:c r="A20" t="str">
        <x:f>IF('Cash Inputs'!A20="","",'Cash Inputs'!A20)</x:f>
      </x:c>
      <x:c r="H20" s="147"/>
      <x:c r="I20" s="139"/>
      <x:c r="K20" s="190"/>
    </x:row>
    <x:row r="21">
      <x:c r="A21" t="str">
        <x:f>IF('Cash Inputs'!A21="","",'Cash Inputs'!A21)</x:f>
      </x:c>
      <x:c r="H21" s="147"/>
      <x:c r="I21" s="139"/>
      <x:c r="K21" s="190"/>
    </x:row>
    <x:row r="22">
      <x:c r="A22" t="str">
        <x:f>IF('Cash Inputs'!A22="","",'Cash Inputs'!A22)</x:f>
      </x:c>
      <x:c r="H22" s="147"/>
      <x:c r="I22" s="139"/>
      <x:c r="K22" s="190"/>
    </x:row>
    <x:row r="23">
      <x:c r="A23" t="str">
        <x:f>IF('Cash Inputs'!A23="","",'Cash Inputs'!A23)</x:f>
      </x:c>
      <x:c r="H23" s="147"/>
      <x:c r="I23" s="139"/>
      <x:c r="K23" s="190"/>
    </x:row>
    <x:row r="24">
      <x:c r="A24" t="str">
        <x:f>IF('Cash Inputs'!A24="","",'Cash Inputs'!A24)</x:f>
      </x:c>
      <x:c r="H24" s="147"/>
      <x:c r="I24" s="139"/>
      <x:c r="K24" s="190"/>
    </x:row>
    <x:row r="25">
      <x:c r="A25" t="str">
        <x:f>IF('Cash Inputs'!A25="","",'Cash Inputs'!A25)</x:f>
      </x:c>
      <x:c r="H25" s="147"/>
      <x:c r="I25" s="139"/>
      <x:c r="K25" s="190"/>
    </x:row>
  </x:sheetData>
  <x:mergeCells>
    <x:mergeCell ref="A1:J1"/>
    <x:mergeCell ref="A2:J3"/>
  </x:mergeCells>
  <x:dataValidations count="4">
    <x:dataValidation type="list" sqref="D6:D8">
      <x:formula1>"Direct contract,Leased network,Administrator only,Unknown"</x:formula1>
    </x:dataValidation>
    <x:dataValidation type="list" sqref="I6:I8">
      <x:formula1>"Not requested,Requested,Received—not reviewed,Reviewed with limits"</x:formula1>
    </x:dataValidation>
    <x:dataValidation type="list" sqref="I6:I25">
      <x:formula1>"Not requested,Requested,Received—not reviewed,Reviewed with limits"</x:formula1>
    </x:dataValidation>
    <x:dataValidation type="decimal" operator="between" sqref="H6:H25">
      <x:formula1>0</x:formula1>
      <x:formula2>1000000000000</x:formula2>
    </x:dataValidation>
  </x:dataValidations>
  <x:pageMargins left="0.7" right="0.7" top="0.75" bottom="0.75" header="0.3" footer="0.3"/>
  <x:tableParts count="1">
    <x:tablePart xmlns:r="http://schemas.openxmlformats.org/officeDocument/2006/relationships" r:id="Rf9d09af8c7624264"/>
  </x:tableParts>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4" hidden="0" customWidth="1"/>
    <x:col min="2" max="2" width="11" hidden="0" customWidth="1"/>
    <x:col min="3" max="3" width="43" hidden="0" customWidth="1"/>
    <x:col min="4" max="4" width="26" hidden="0" customWidth="1"/>
    <x:col min="5" max="5" width="38" hidden="0" customWidth="1"/>
    <x:col min="6" max="6" width="44" hidden="0" customWidth="1"/>
    <x:col min="7" max="7" width="16" hidden="0" customWidth="1"/>
    <x:col min="8" max="8" width="28" hidden="0" customWidth="1"/>
  </x:cols>
  <x:sheetData>
    <x:row r="1" ht="34" customHeight="1">
      <x:c r="A1" s="3" t="str">
        <x:v>Eight-step payer readiness path</x:v>
      </x:c>
      <x:c r="B1" s="3"/>
      <x:c r="C1" s="3"/>
      <x:c r="D1" s="3"/>
      <x:c r="E1" s="3"/>
      <x:c r="F1" s="3"/>
      <x:c r="G1" s="3"/>
    </x:row>
    <x:row r="2" ht="40" customHeight="1">
      <x:c r="A2" s="7" t="str">
        <x:v>A milestone clears only when its status and supporting record or documented not-applicable reason are both entered. First paid claim does not clear other milestones. Enter the payer code on each supporting record in H. Changing the cash-row code reopens mismatched milestones.</x:v>
      </x:c>
      <x:c r="B2" s="7"/>
      <x:c r="C2" s="7"/>
      <x:c r="D2" s="7"/>
      <x:c r="E2" s="7"/>
      <x:c r="F2" s="7"/>
      <x:c r="G2" s="7"/>
    </x:row>
    <x:row r="3" ht="40" customHeight="1">
      <x:c r="A3" s="7"/>
      <x:c r="B3" s="7"/>
      <x:c r="C3" s="7"/>
      <x:c r="D3" s="7"/>
      <x:c r="E3" s="7"/>
      <x:c r="F3" s="7"/>
      <x:c r="G3" s="7"/>
    </x:row>
    <x:row r="5" ht="42" customHeight="1">
      <x:c r="A5" s="129" t="str">
        <x:v>Payer code</x:v>
      </x:c>
      <x:c r="B5" s="130" t="str">
        <x:v>Step</x:v>
      </x:c>
      <x:c r="C5" s="130" t="str">
        <x:v>Milestone</x:v>
      </x:c>
      <x:c r="D5" s="130" t="str">
        <x:v>Status</x:v>
      </x:c>
      <x:c r="E5" s="130" t="str">
        <x:v>Supporting record or not-applicable reason</x:v>
      </x:c>
      <x:c r="F5" s="130" t="str">
        <x:v>Next action</x:v>
      </x:c>
      <x:c r="G5" s="131" t="str">
        <x:v>Control</x:v>
      </x:c>
      <x:c r="H5" s="183" t="str">
        <x:v>Evidence payer code</x:v>
      </x:c>
    </x:row>
    <x:row r="6">
      <x:c r="A6" s="35" t="str">
        <x:f>IF('Cash Inputs'!A6="","",'Cash Inputs'!A6)</x:f>
      </x:c>
      <x:c r="B6" s="35" t="n">
        <x:v>1</x:v>
      </x:c>
      <x:c r="C6" s="35" t="str">
        <x:v>NPI, taxonomy, license, and identifiers current</x:v>
      </x:c>
      <x:c r="D6" s="151"/>
      <x:c r="E6" s="60"/>
      <x:c r="F6" s="61"/>
      <x:c r="G6" s="44" t="str">
        <x:f>IF(A6="","",IF(AND(H6=A6,OR(D6="Written confirmation",D6="Not applicable—reason documented"),LEN(TRIM(E6))&gt;0),"Cleared","Open"))</x:f>
      </x:c>
      <x:c r="H6" s="190"/>
    </x:row>
    <x:row r="7">
      <x:c r="A7" s="36" t="str">
        <x:f>IF('Cash Inputs'!A6="","",'Cash Inputs'!A6)</x:f>
      </x:c>
      <x:c r="B7" s="36" t="n">
        <x:v>2</x:v>
      </x:c>
      <x:c r="C7" s="36" t="str">
        <x:v>Credentialing profile complete and attested</x:v>
      </x:c>
      <x:c r="D7" s="152"/>
      <x:c r="E7" s="58"/>
      <x:c r="F7" s="63"/>
      <x:c r="G7" s="45" t="str">
        <x:f>IF(A7="","",IF(AND(H7=A7,OR(D7="Written confirmation",D7="Not applicable—reason documented"),LEN(TRIM(E7))&gt;0),"Cleared","Open"))</x:f>
      </x:c>
      <x:c r="H7" s="190"/>
    </x:row>
    <x:row r="8">
      <x:c r="A8" s="36" t="str">
        <x:f>IF('Cash Inputs'!A6="","",'Cash Inputs'!A6)</x:f>
      </x:c>
      <x:c r="B8" s="36" t="n">
        <x:v>3</x:v>
      </x:c>
      <x:c r="C8" s="36" t="str">
        <x:v>Contract and network path documented</x:v>
      </x:c>
      <x:c r="D8" s="152"/>
      <x:c r="E8" s="58"/>
      <x:c r="F8" s="63"/>
      <x:c r="G8" s="45" t="str">
        <x:f>IF(A8="","",IF(AND(H8=A8,OR(D8="Written confirmation",D8="Not applicable—reason documented"),LEN(TRIM(E8))&gt;0),"Cleared","Open"))</x:f>
      </x:c>
      <x:c r="H8" s="190"/>
    </x:row>
    <x:row r="9">
      <x:c r="A9" s="36" t="str">
        <x:f>IF('Cash Inputs'!A6="","",'Cash Inputs'!A6)</x:f>
      </x:c>
      <x:c r="B9" s="36" t="n">
        <x:v>4</x:v>
      </x:c>
      <x:c r="C9" s="36" t="str">
        <x:v>Provider, entity, location, product, and effective date confirmed</x:v>
      </x:c>
      <x:c r="D9" s="152"/>
      <x:c r="E9" s="58"/>
      <x:c r="F9" s="63"/>
      <x:c r="G9" s="45" t="str">
        <x:f>IF(A9="","",IF(AND(H9=A9,OR(D9="Written confirmation",D9="Not applicable—reason documented"),LEN(TRIM(E9))&gt;0),"Cleared","Open"))</x:f>
      </x:c>
      <x:c r="H9" s="190"/>
    </x:row>
    <x:row r="10">
      <x:c r="A10" s="36" t="str">
        <x:f>IF('Cash Inputs'!A6="","",'Cash Inputs'!A6)</x:f>
      </x:c>
      <x:c r="B10" s="36" t="n">
        <x:v>5</x:v>
      </x:c>
      <x:c r="C10" s="36" t="str">
        <x:v>Directory listing verified</x:v>
      </x:c>
      <x:c r="D10" s="152"/>
      <x:c r="E10" s="58"/>
      <x:c r="F10" s="63"/>
      <x:c r="G10" s="45" t="str">
        <x:f>IF(A10="","",IF(AND(H10=A10,OR(D10="Written confirmation",D10="Not applicable—reason documented"),LEN(TRIM(E10))&gt;0),"Cleared","Open"))</x:f>
      </x:c>
      <x:c r="H10" s="190"/>
    </x:row>
    <x:row r="11">
      <x:c r="A11" s="36" t="str">
        <x:f>IF('Cash Inputs'!A6="","",'Cash Inputs'!A6)</x:f>
      </x:c>
      <x:c r="B11" s="36" t="n">
        <x:v>6</x:v>
      </x:c>
      <x:c r="C11" s="36" t="str">
        <x:v>Claim and clearinghouse configuration verified</x:v>
      </x:c>
      <x:c r="D11" s="152"/>
      <x:c r="E11" s="58"/>
      <x:c r="F11" s="63"/>
      <x:c r="G11" s="45" t="str">
        <x:f>IF(A11="","",IF(AND(H11=A11,OR(D11="Written confirmation",D11="Not applicable—reason documented"),LEN(TRIM(E11))&gt;0),"Cleared","Open"))</x:f>
      </x:c>
      <x:c r="H11" s="190"/>
    </x:row>
    <x:row r="12">
      <x:c r="A12" s="36" t="str">
        <x:f>IF('Cash Inputs'!A6="","",'Cash Inputs'!A6)</x:f>
      </x:c>
      <x:c r="B12" s="36" t="n">
        <x:v>7</x:v>
      </x:c>
      <x:c r="C12" s="36" t="str">
        <x:v>EFT and ERA active</x:v>
      </x:c>
      <x:c r="D12" s="152"/>
      <x:c r="E12" s="58"/>
      <x:c r="F12" s="63"/>
      <x:c r="G12" s="45" t="str">
        <x:f>IF(A12="","",IF(AND(H12=A12,OR(D12="Written confirmation",D12="Not applicable—reason documented"),LEN(TRIM(E12))&gt;0),"Cleared","Open"))</x:f>
      </x:c>
      <x:c r="H12" s="190"/>
    </x:row>
    <x:row r="13">
      <x:c r="A13" s="36" t="str">
        <x:f>IF('Cash Inputs'!A6="","",'Cash Inputs'!A6)</x:f>
      </x:c>
      <x:c r="B13" s="36" t="n">
        <x:v>8</x:v>
      </x:c>
      <x:c r="C13" s="36" t="str">
        <x:v>First paid claim reconciled to bank cash</x:v>
      </x:c>
      <x:c r="D13" s="152"/>
      <x:c r="E13" s="58"/>
      <x:c r="F13" s="63"/>
      <x:c r="G13" s="45" t="str">
        <x:f>IF(A13="","",IF(AND(H13=A13,OR(D13="Written confirmation",D13="Not applicable—reason documented"),LEN(TRIM(E13))&gt;0),"Cleared","Open"))</x:f>
      </x:c>
      <x:c r="H13" s="190"/>
    </x:row>
    <x:row r="14">
      <x:c r="A14" s="36" t="str">
        <x:f>IF('Cash Inputs'!A7="","",'Cash Inputs'!A7)</x:f>
      </x:c>
      <x:c r="B14" s="36" t="n">
        <x:v>1</x:v>
      </x:c>
      <x:c r="C14" s="36" t="str">
        <x:v>NPI, taxonomy, license, and identifiers current</x:v>
      </x:c>
      <x:c r="D14" s="152"/>
      <x:c r="E14" s="58"/>
      <x:c r="F14" s="63"/>
      <x:c r="G14" s="45" t="str">
        <x:f>IF(A14="","",IF(AND(H14=A14,OR(D14="Written confirmation",D14="Not applicable—reason documented"),LEN(TRIM(E14))&gt;0),"Cleared","Open"))</x:f>
      </x:c>
      <x:c r="H14" s="190"/>
    </x:row>
    <x:row r="15">
      <x:c r="A15" s="36" t="str">
        <x:f>IF('Cash Inputs'!A7="","",'Cash Inputs'!A7)</x:f>
      </x:c>
      <x:c r="B15" s="36" t="n">
        <x:v>2</x:v>
      </x:c>
      <x:c r="C15" s="36" t="str">
        <x:v>Credentialing profile complete and attested</x:v>
      </x:c>
      <x:c r="D15" s="152"/>
      <x:c r="E15" s="58"/>
      <x:c r="F15" s="63"/>
      <x:c r="G15" s="45" t="str">
        <x:f>IF(A15="","",IF(AND(H15=A15,OR(D15="Written confirmation",D15="Not applicable—reason documented"),LEN(TRIM(E15))&gt;0),"Cleared","Open"))</x:f>
      </x:c>
      <x:c r="H15" s="190"/>
    </x:row>
    <x:row r="16">
      <x:c r="A16" s="36" t="str">
        <x:f>IF('Cash Inputs'!A7="","",'Cash Inputs'!A7)</x:f>
      </x:c>
      <x:c r="B16" s="36" t="n">
        <x:v>3</x:v>
      </x:c>
      <x:c r="C16" s="36" t="str">
        <x:v>Contract and network path documented</x:v>
      </x:c>
      <x:c r="D16" s="152"/>
      <x:c r="E16" s="58"/>
      <x:c r="F16" s="63"/>
      <x:c r="G16" s="45" t="str">
        <x:f>IF(A16="","",IF(AND(H16=A16,OR(D16="Written confirmation",D16="Not applicable—reason documented"),LEN(TRIM(E16))&gt;0),"Cleared","Open"))</x:f>
      </x:c>
      <x:c r="H16" s="190"/>
    </x:row>
    <x:row r="17">
      <x:c r="A17" s="36" t="str">
        <x:f>IF('Cash Inputs'!A7="","",'Cash Inputs'!A7)</x:f>
      </x:c>
      <x:c r="B17" s="36" t="n">
        <x:v>4</x:v>
      </x:c>
      <x:c r="C17" s="36" t="str">
        <x:v>Provider, entity, location, product, and effective date confirmed</x:v>
      </x:c>
      <x:c r="D17" s="152"/>
      <x:c r="E17" s="58"/>
      <x:c r="F17" s="63"/>
      <x:c r="G17" s="45" t="str">
        <x:f>IF(A17="","",IF(AND(H17=A17,OR(D17="Written confirmation",D17="Not applicable—reason documented"),LEN(TRIM(E17))&gt;0),"Cleared","Open"))</x:f>
      </x:c>
      <x:c r="H17" s="190"/>
    </x:row>
    <x:row r="18">
      <x:c r="A18" s="36" t="str">
        <x:f>IF('Cash Inputs'!A7="","",'Cash Inputs'!A7)</x:f>
      </x:c>
      <x:c r="B18" s="36" t="n">
        <x:v>5</x:v>
      </x:c>
      <x:c r="C18" s="36" t="str">
        <x:v>Directory listing verified</x:v>
      </x:c>
      <x:c r="D18" s="152"/>
      <x:c r="E18" s="58"/>
      <x:c r="F18" s="63"/>
      <x:c r="G18" s="45" t="str">
        <x:f>IF(A18="","",IF(AND(H18=A18,OR(D18="Written confirmation",D18="Not applicable—reason documented"),LEN(TRIM(E18))&gt;0),"Cleared","Open"))</x:f>
      </x:c>
      <x:c r="H18" s="190"/>
    </x:row>
    <x:row r="19">
      <x:c r="A19" s="36" t="str">
        <x:f>IF('Cash Inputs'!A7="","",'Cash Inputs'!A7)</x:f>
      </x:c>
      <x:c r="B19" s="36" t="n">
        <x:v>6</x:v>
      </x:c>
      <x:c r="C19" s="36" t="str">
        <x:v>Claim and clearinghouse configuration verified</x:v>
      </x:c>
      <x:c r="D19" s="152"/>
      <x:c r="E19" s="58"/>
      <x:c r="F19" s="63"/>
      <x:c r="G19" s="45" t="str">
        <x:f>IF(A19="","",IF(AND(H19=A19,OR(D19="Written confirmation",D19="Not applicable—reason documented"),LEN(TRIM(E19))&gt;0),"Cleared","Open"))</x:f>
      </x:c>
      <x:c r="H19" s="190"/>
    </x:row>
    <x:row r="20">
      <x:c r="A20" s="36" t="str">
        <x:f>IF('Cash Inputs'!A7="","",'Cash Inputs'!A7)</x:f>
      </x:c>
      <x:c r="B20" s="36" t="n">
        <x:v>7</x:v>
      </x:c>
      <x:c r="C20" s="36" t="str">
        <x:v>EFT and ERA active</x:v>
      </x:c>
      <x:c r="D20" s="152"/>
      <x:c r="E20" s="58"/>
      <x:c r="F20" s="63"/>
      <x:c r="G20" s="45" t="str">
        <x:f>IF(A20="","",IF(AND(H20=A20,OR(D20="Written confirmation",D20="Not applicable—reason documented"),LEN(TRIM(E20))&gt;0),"Cleared","Open"))</x:f>
      </x:c>
      <x:c r="H20" s="190"/>
    </x:row>
    <x:row r="21">
      <x:c r="A21" s="36" t="str">
        <x:f>IF('Cash Inputs'!A7="","",'Cash Inputs'!A7)</x:f>
      </x:c>
      <x:c r="B21" s="36" t="n">
        <x:v>8</x:v>
      </x:c>
      <x:c r="C21" s="36" t="str">
        <x:v>First paid claim reconciled to bank cash</x:v>
      </x:c>
      <x:c r="D21" s="152"/>
      <x:c r="E21" s="58"/>
      <x:c r="F21" s="63"/>
      <x:c r="G21" s="45" t="str">
        <x:f>IF(A21="","",IF(AND(H21=A21,OR(D21="Written confirmation",D21="Not applicable—reason documented"),LEN(TRIM(E21))&gt;0),"Cleared","Open"))</x:f>
      </x:c>
      <x:c r="H21" s="190"/>
    </x:row>
    <x:row r="22">
      <x:c r="A22" s="36" t="str">
        <x:f>IF('Cash Inputs'!A8="","",'Cash Inputs'!A8)</x:f>
      </x:c>
      <x:c r="B22" s="36" t="n">
        <x:v>1</x:v>
      </x:c>
      <x:c r="C22" s="36" t="str">
        <x:v>NPI, taxonomy, license, and identifiers current</x:v>
      </x:c>
      <x:c r="D22" s="152"/>
      <x:c r="E22" s="58"/>
      <x:c r="F22" s="63"/>
      <x:c r="G22" s="45" t="str">
        <x:f>IF(A22="","",IF(AND(H22=A22,OR(D22="Written confirmation",D22="Not applicable—reason documented"),LEN(TRIM(E22))&gt;0),"Cleared","Open"))</x:f>
      </x:c>
      <x:c r="H22" s="190"/>
    </x:row>
    <x:row r="23">
      <x:c r="A23" s="36" t="str">
        <x:f>IF('Cash Inputs'!A8="","",'Cash Inputs'!A8)</x:f>
      </x:c>
      <x:c r="B23" s="36" t="n">
        <x:v>2</x:v>
      </x:c>
      <x:c r="C23" s="36" t="str">
        <x:v>Credentialing profile complete and attested</x:v>
      </x:c>
      <x:c r="D23" s="152"/>
      <x:c r="E23" s="58"/>
      <x:c r="F23" s="63"/>
      <x:c r="G23" s="45" t="str">
        <x:f>IF(A23="","",IF(AND(H23=A23,OR(D23="Written confirmation",D23="Not applicable—reason documented"),LEN(TRIM(E23))&gt;0),"Cleared","Open"))</x:f>
      </x:c>
      <x:c r="H23" s="190"/>
    </x:row>
    <x:row r="24">
      <x:c r="A24" s="36" t="str">
        <x:f>IF('Cash Inputs'!A8="","",'Cash Inputs'!A8)</x:f>
      </x:c>
      <x:c r="B24" s="36" t="n">
        <x:v>3</x:v>
      </x:c>
      <x:c r="C24" s="36" t="str">
        <x:v>Contract and network path documented</x:v>
      </x:c>
      <x:c r="D24" s="152"/>
      <x:c r="E24" s="58"/>
      <x:c r="F24" s="63"/>
      <x:c r="G24" s="45" t="str">
        <x:f>IF(A24="","",IF(AND(H24=A24,OR(D24="Written confirmation",D24="Not applicable—reason documented"),LEN(TRIM(E24))&gt;0),"Cleared","Open"))</x:f>
      </x:c>
      <x:c r="H24" s="190"/>
    </x:row>
    <x:row r="25">
      <x:c r="A25" s="36" t="str">
        <x:f>IF('Cash Inputs'!A8="","",'Cash Inputs'!A8)</x:f>
      </x:c>
      <x:c r="B25" s="36" t="n">
        <x:v>4</x:v>
      </x:c>
      <x:c r="C25" s="36" t="str">
        <x:v>Provider, entity, location, product, and effective date confirmed</x:v>
      </x:c>
      <x:c r="D25" s="152"/>
      <x:c r="E25" s="58"/>
      <x:c r="F25" s="63"/>
      <x:c r="G25" s="45" t="str">
        <x:f>IF(A25="","",IF(AND(H25=A25,OR(D25="Written confirmation",D25="Not applicable—reason documented"),LEN(TRIM(E25))&gt;0),"Cleared","Open"))</x:f>
      </x:c>
      <x:c r="H25" s="190"/>
    </x:row>
    <x:row r="26">
      <x:c r="A26" s="36" t="str">
        <x:f>IF('Cash Inputs'!A8="","",'Cash Inputs'!A8)</x:f>
      </x:c>
      <x:c r="B26" s="36" t="n">
        <x:v>5</x:v>
      </x:c>
      <x:c r="C26" s="36" t="str">
        <x:v>Directory listing verified</x:v>
      </x:c>
      <x:c r="D26" s="152"/>
      <x:c r="E26" s="58"/>
      <x:c r="F26" s="63"/>
      <x:c r="G26" s="45" t="str">
        <x:f>IF(A26="","",IF(AND(H26=A26,OR(D26="Written confirmation",D26="Not applicable—reason documented"),LEN(TRIM(E26))&gt;0),"Cleared","Open"))</x:f>
      </x:c>
      <x:c r="H26" s="190"/>
    </x:row>
    <x:row r="27">
      <x:c r="A27" s="36" t="str">
        <x:f>IF('Cash Inputs'!A8="","",'Cash Inputs'!A8)</x:f>
      </x:c>
      <x:c r="B27" s="36" t="n">
        <x:v>6</x:v>
      </x:c>
      <x:c r="C27" s="36" t="str">
        <x:v>Claim and clearinghouse configuration verified</x:v>
      </x:c>
      <x:c r="D27" s="152"/>
      <x:c r="E27" s="58"/>
      <x:c r="F27" s="63"/>
      <x:c r="G27" s="45" t="str">
        <x:f>IF(A27="","",IF(AND(H27=A27,OR(D27="Written confirmation",D27="Not applicable—reason documented"),LEN(TRIM(E27))&gt;0),"Cleared","Open"))</x:f>
      </x:c>
      <x:c r="H27" s="190"/>
    </x:row>
    <x:row r="28">
      <x:c r="A28" s="36" t="str">
        <x:f>IF('Cash Inputs'!A8="","",'Cash Inputs'!A8)</x:f>
      </x:c>
      <x:c r="B28" s="36" t="n">
        <x:v>7</x:v>
      </x:c>
      <x:c r="C28" s="36" t="str">
        <x:v>EFT and ERA active</x:v>
      </x:c>
      <x:c r="D28" s="152"/>
      <x:c r="E28" s="58"/>
      <x:c r="F28" s="63"/>
      <x:c r="G28" s="45" t="str">
        <x:f>IF(A28="","",IF(AND(H28=A28,OR(D28="Written confirmation",D28="Not applicable—reason documented"),LEN(TRIM(E28))&gt;0),"Cleared","Open"))</x:f>
      </x:c>
      <x:c r="H28" s="190"/>
    </x:row>
    <x:row r="29">
      <x:c r="A29" s="36" t="str">
        <x:f>IF('Cash Inputs'!A8="","",'Cash Inputs'!A8)</x:f>
      </x:c>
      <x:c r="B29" s="36" t="n">
        <x:v>8</x:v>
      </x:c>
      <x:c r="C29" s="36" t="str">
        <x:v>First paid claim reconciled to bank cash</x:v>
      </x:c>
      <x:c r="D29" s="153"/>
      <x:c r="E29" s="65"/>
      <x:c r="F29" s="66"/>
      <x:c r="G29" s="46" t="str">
        <x:f>IF(A29="","",IF(AND(H29=A29,OR(D29="Written confirmation",D29="Not applicable—reason documented"),LEN(TRIM(E29))&gt;0),"Cleared","Open"))</x:f>
      </x:c>
      <x:c r="H29" s="190"/>
    </x:row>
    <x:row r="30">
      <x:c r="A30" t="str">
        <x:f>IF('Cash Inputs'!A9="","",'Cash Inputs'!A9)</x:f>
      </x:c>
      <x:c r="B30" t="n">
        <x:v>1</x:v>
      </x:c>
      <x:c r="C30" t="str">
        <x:v>NPI, taxonomy, license, and identifiers current</x:v>
      </x:c>
      <x:c r="D30" s="139"/>
      <x:c r="G30" t="str">
        <x:f>IF(A30="","",IF(AND(H30=A30,OR(D30="Written confirmation",D30="Not applicable—reason documented"),LEN(TRIM(E30))&gt;0),"Cleared","Open"))</x:f>
      </x:c>
      <x:c r="H30" s="190"/>
    </x:row>
    <x:row r="31">
      <x:c r="A31" t="str">
        <x:f>IF('Cash Inputs'!A9="","",'Cash Inputs'!A9)</x:f>
      </x:c>
      <x:c r="B31" t="n">
        <x:v>2</x:v>
      </x:c>
      <x:c r="C31" t="str">
        <x:v>Credentialing profile complete and attested</x:v>
      </x:c>
      <x:c r="D31" s="139"/>
      <x:c r="G31" t="str">
        <x:f>IF(A31="","",IF(AND(H31=A31,OR(D31="Written confirmation",D31="Not applicable—reason documented"),LEN(TRIM(E31))&gt;0),"Cleared","Open"))</x:f>
      </x:c>
      <x:c r="H31" s="190"/>
    </x:row>
    <x:row r="32">
      <x:c r="A32" t="str">
        <x:f>IF('Cash Inputs'!A9="","",'Cash Inputs'!A9)</x:f>
      </x:c>
      <x:c r="B32" t="n">
        <x:v>3</x:v>
      </x:c>
      <x:c r="C32" t="str">
        <x:v>Contract and network path documented</x:v>
      </x:c>
      <x:c r="D32" s="139"/>
      <x:c r="G32" t="str">
        <x:f>IF(A32="","",IF(AND(H32=A32,OR(D32="Written confirmation",D32="Not applicable—reason documented"),LEN(TRIM(E32))&gt;0),"Cleared","Open"))</x:f>
      </x:c>
      <x:c r="H32" s="190"/>
    </x:row>
    <x:row r="33">
      <x:c r="A33" t="str">
        <x:f>IF('Cash Inputs'!A9="","",'Cash Inputs'!A9)</x:f>
      </x:c>
      <x:c r="B33" t="n">
        <x:v>4</x:v>
      </x:c>
      <x:c r="C33" t="str">
        <x:v>Provider, entity, location, product, and effective date confirmed</x:v>
      </x:c>
      <x:c r="D33" s="139"/>
      <x:c r="G33" t="str">
        <x:f>IF(A33="","",IF(AND(H33=A33,OR(D33="Written confirmation",D33="Not applicable—reason documented"),LEN(TRIM(E33))&gt;0),"Cleared","Open"))</x:f>
      </x:c>
      <x:c r="H33" s="190"/>
    </x:row>
    <x:row r="34">
      <x:c r="A34" t="str">
        <x:f>IF('Cash Inputs'!A9="","",'Cash Inputs'!A9)</x:f>
      </x:c>
      <x:c r="B34" t="n">
        <x:v>5</x:v>
      </x:c>
      <x:c r="C34" t="str">
        <x:v>Directory listing verified</x:v>
      </x:c>
      <x:c r="D34" s="139"/>
      <x:c r="G34" t="str">
        <x:f>IF(A34="","",IF(AND(H34=A34,OR(D34="Written confirmation",D34="Not applicable—reason documented"),LEN(TRIM(E34))&gt;0),"Cleared","Open"))</x:f>
      </x:c>
      <x:c r="H34" s="190"/>
    </x:row>
    <x:row r="35">
      <x:c r="A35" t="str">
        <x:f>IF('Cash Inputs'!A9="","",'Cash Inputs'!A9)</x:f>
      </x:c>
      <x:c r="B35" t="n">
        <x:v>6</x:v>
      </x:c>
      <x:c r="C35" t="str">
        <x:v>Claim and clearinghouse configuration verified</x:v>
      </x:c>
      <x:c r="D35" s="139"/>
      <x:c r="G35" t="str">
        <x:f>IF(A35="","",IF(AND(H35=A35,OR(D35="Written confirmation",D35="Not applicable—reason documented"),LEN(TRIM(E35))&gt;0),"Cleared","Open"))</x:f>
      </x:c>
      <x:c r="H35" s="190"/>
    </x:row>
    <x:row r="36">
      <x:c r="A36" t="str">
        <x:f>IF('Cash Inputs'!A9="","",'Cash Inputs'!A9)</x:f>
      </x:c>
      <x:c r="B36" t="n">
        <x:v>7</x:v>
      </x:c>
      <x:c r="C36" t="str">
        <x:v>EFT and ERA active</x:v>
      </x:c>
      <x:c r="D36" s="139"/>
      <x:c r="G36" t="str">
        <x:f>IF(A36="","",IF(AND(H36=A36,OR(D36="Written confirmation",D36="Not applicable—reason documented"),LEN(TRIM(E36))&gt;0),"Cleared","Open"))</x:f>
      </x:c>
      <x:c r="H36" s="190"/>
    </x:row>
    <x:row r="37">
      <x:c r="A37" t="str">
        <x:f>IF('Cash Inputs'!A9="","",'Cash Inputs'!A9)</x:f>
      </x:c>
      <x:c r="B37" t="n">
        <x:v>8</x:v>
      </x:c>
      <x:c r="C37" t="str">
        <x:v>First paid claim reconciled to bank cash</x:v>
      </x:c>
      <x:c r="D37" s="139"/>
      <x:c r="G37" t="str">
        <x:f>IF(A37="","",IF(AND(H37=A37,OR(D37="Written confirmation",D37="Not applicable—reason documented"),LEN(TRIM(E37))&gt;0),"Cleared","Open"))</x:f>
      </x:c>
      <x:c r="H37" s="190"/>
    </x:row>
    <x:row r="38">
      <x:c r="A38" t="str">
        <x:f>IF('Cash Inputs'!A10="","",'Cash Inputs'!A10)</x:f>
      </x:c>
      <x:c r="B38" t="n">
        <x:v>1</x:v>
      </x:c>
      <x:c r="C38" t="str">
        <x:v>NPI, taxonomy, license, and identifiers current</x:v>
      </x:c>
      <x:c r="D38" s="139"/>
      <x:c r="G38" t="str">
        <x:f>IF(A38="","",IF(AND(H38=A38,OR(D38="Written confirmation",D38="Not applicable—reason documented"),LEN(TRIM(E38))&gt;0),"Cleared","Open"))</x:f>
      </x:c>
      <x:c r="H38" s="190"/>
    </x:row>
    <x:row r="39">
      <x:c r="A39" t="str">
        <x:f>IF('Cash Inputs'!A10="","",'Cash Inputs'!A10)</x:f>
      </x:c>
      <x:c r="B39" t="n">
        <x:v>2</x:v>
      </x:c>
      <x:c r="C39" t="str">
        <x:v>Credentialing profile complete and attested</x:v>
      </x:c>
      <x:c r="D39" s="139"/>
      <x:c r="G39" t="str">
        <x:f>IF(A39="","",IF(AND(H39=A39,OR(D39="Written confirmation",D39="Not applicable—reason documented"),LEN(TRIM(E39))&gt;0),"Cleared","Open"))</x:f>
      </x:c>
      <x:c r="H39" s="190"/>
    </x:row>
    <x:row r="40">
      <x:c r="A40" t="str">
        <x:f>IF('Cash Inputs'!A10="","",'Cash Inputs'!A10)</x:f>
      </x:c>
      <x:c r="B40" t="n">
        <x:v>3</x:v>
      </x:c>
      <x:c r="C40" t="str">
        <x:v>Contract and network path documented</x:v>
      </x:c>
      <x:c r="D40" s="139"/>
      <x:c r="G40" t="str">
        <x:f>IF(A40="","",IF(AND(H40=A40,OR(D40="Written confirmation",D40="Not applicable—reason documented"),LEN(TRIM(E40))&gt;0),"Cleared","Open"))</x:f>
      </x:c>
      <x:c r="H40" s="190"/>
    </x:row>
    <x:row r="41">
      <x:c r="A41" t="str">
        <x:f>IF('Cash Inputs'!A10="","",'Cash Inputs'!A10)</x:f>
      </x:c>
      <x:c r="B41" t="n">
        <x:v>4</x:v>
      </x:c>
      <x:c r="C41" t="str">
        <x:v>Provider, entity, location, product, and effective date confirmed</x:v>
      </x:c>
      <x:c r="D41" s="139"/>
      <x:c r="G41" t="str">
        <x:f>IF(A41="","",IF(AND(H41=A41,OR(D41="Written confirmation",D41="Not applicable—reason documented"),LEN(TRIM(E41))&gt;0),"Cleared","Open"))</x:f>
      </x:c>
      <x:c r="H41" s="190"/>
    </x:row>
    <x:row r="42">
      <x:c r="A42" t="str">
        <x:f>IF('Cash Inputs'!A10="","",'Cash Inputs'!A10)</x:f>
      </x:c>
      <x:c r="B42" t="n">
        <x:v>5</x:v>
      </x:c>
      <x:c r="C42" t="str">
        <x:v>Directory listing verified</x:v>
      </x:c>
      <x:c r="D42" s="139"/>
      <x:c r="G42" t="str">
        <x:f>IF(A42="","",IF(AND(H42=A42,OR(D42="Written confirmation",D42="Not applicable—reason documented"),LEN(TRIM(E42))&gt;0),"Cleared","Open"))</x:f>
      </x:c>
      <x:c r="H42" s="190"/>
    </x:row>
    <x:row r="43">
      <x:c r="A43" t="str">
        <x:f>IF('Cash Inputs'!A10="","",'Cash Inputs'!A10)</x:f>
      </x:c>
      <x:c r="B43" t="n">
        <x:v>6</x:v>
      </x:c>
      <x:c r="C43" t="str">
        <x:v>Claim and clearinghouse configuration verified</x:v>
      </x:c>
      <x:c r="D43" s="139"/>
      <x:c r="G43" t="str">
        <x:f>IF(A43="","",IF(AND(H43=A43,OR(D43="Written confirmation",D43="Not applicable—reason documented"),LEN(TRIM(E43))&gt;0),"Cleared","Open"))</x:f>
      </x:c>
      <x:c r="H43" s="190"/>
    </x:row>
    <x:row r="44">
      <x:c r="A44" t="str">
        <x:f>IF('Cash Inputs'!A10="","",'Cash Inputs'!A10)</x:f>
      </x:c>
      <x:c r="B44" t="n">
        <x:v>7</x:v>
      </x:c>
      <x:c r="C44" t="str">
        <x:v>EFT and ERA active</x:v>
      </x:c>
      <x:c r="D44" s="139"/>
      <x:c r="G44" t="str">
        <x:f>IF(A44="","",IF(AND(H44=A44,OR(D44="Written confirmation",D44="Not applicable—reason documented"),LEN(TRIM(E44))&gt;0),"Cleared","Open"))</x:f>
      </x:c>
      <x:c r="H44" s="190"/>
    </x:row>
    <x:row r="45">
      <x:c r="A45" t="str">
        <x:f>IF('Cash Inputs'!A10="","",'Cash Inputs'!A10)</x:f>
      </x:c>
      <x:c r="B45" t="n">
        <x:v>8</x:v>
      </x:c>
      <x:c r="C45" t="str">
        <x:v>First paid claim reconciled to bank cash</x:v>
      </x:c>
      <x:c r="D45" s="139"/>
      <x:c r="G45" t="str">
        <x:f>IF(A45="","",IF(AND(H45=A45,OR(D45="Written confirmation",D45="Not applicable—reason documented"),LEN(TRIM(E45))&gt;0),"Cleared","Open"))</x:f>
      </x:c>
      <x:c r="H45" s="190"/>
    </x:row>
    <x:row r="46">
      <x:c r="A46" t="str">
        <x:f>IF('Cash Inputs'!A11="","",'Cash Inputs'!A11)</x:f>
      </x:c>
      <x:c r="B46" t="n">
        <x:v>1</x:v>
      </x:c>
      <x:c r="C46" t="str">
        <x:v>NPI, taxonomy, license, and identifiers current</x:v>
      </x:c>
      <x:c r="D46" s="139"/>
      <x:c r="G46" t="str">
        <x:f>IF(A46="","",IF(AND(H46=A46,OR(D46="Written confirmation",D46="Not applicable—reason documented"),LEN(TRIM(E46))&gt;0),"Cleared","Open"))</x:f>
      </x:c>
      <x:c r="H46" s="190"/>
    </x:row>
    <x:row r="47">
      <x:c r="A47" t="str">
        <x:f>IF('Cash Inputs'!A11="","",'Cash Inputs'!A11)</x:f>
      </x:c>
      <x:c r="B47" t="n">
        <x:v>2</x:v>
      </x:c>
      <x:c r="C47" t="str">
        <x:v>Credentialing profile complete and attested</x:v>
      </x:c>
      <x:c r="D47" s="139"/>
      <x:c r="G47" t="str">
        <x:f>IF(A47="","",IF(AND(H47=A47,OR(D47="Written confirmation",D47="Not applicable—reason documented"),LEN(TRIM(E47))&gt;0),"Cleared","Open"))</x:f>
      </x:c>
      <x:c r="H47" s="190"/>
    </x:row>
    <x:row r="48">
      <x:c r="A48" t="str">
        <x:f>IF('Cash Inputs'!A11="","",'Cash Inputs'!A11)</x:f>
      </x:c>
      <x:c r="B48" t="n">
        <x:v>3</x:v>
      </x:c>
      <x:c r="C48" t="str">
        <x:v>Contract and network path documented</x:v>
      </x:c>
      <x:c r="D48" s="139"/>
      <x:c r="G48" t="str">
        <x:f>IF(A48="","",IF(AND(H48=A48,OR(D48="Written confirmation",D48="Not applicable—reason documented"),LEN(TRIM(E48))&gt;0),"Cleared","Open"))</x:f>
      </x:c>
      <x:c r="H48" s="190"/>
    </x:row>
    <x:row r="49">
      <x:c r="A49" t="str">
        <x:f>IF('Cash Inputs'!A11="","",'Cash Inputs'!A11)</x:f>
      </x:c>
      <x:c r="B49" t="n">
        <x:v>4</x:v>
      </x:c>
      <x:c r="C49" t="str">
        <x:v>Provider, entity, location, product, and effective date confirmed</x:v>
      </x:c>
      <x:c r="D49" s="139"/>
      <x:c r="G49" t="str">
        <x:f>IF(A49="","",IF(AND(H49=A49,OR(D49="Written confirmation",D49="Not applicable—reason documented"),LEN(TRIM(E49))&gt;0),"Cleared","Open"))</x:f>
      </x:c>
      <x:c r="H49" s="190"/>
    </x:row>
    <x:row r="50">
      <x:c r="A50" t="str">
        <x:f>IF('Cash Inputs'!A11="","",'Cash Inputs'!A11)</x:f>
      </x:c>
      <x:c r="B50" t="n">
        <x:v>5</x:v>
      </x:c>
      <x:c r="C50" t="str">
        <x:v>Directory listing verified</x:v>
      </x:c>
      <x:c r="D50" s="139"/>
      <x:c r="G50" t="str">
        <x:f>IF(A50="","",IF(AND(H50=A50,OR(D50="Written confirmation",D50="Not applicable—reason documented"),LEN(TRIM(E50))&gt;0),"Cleared","Open"))</x:f>
      </x:c>
      <x:c r="H50" s="190"/>
    </x:row>
    <x:row r="51">
      <x:c r="A51" t="str">
        <x:f>IF('Cash Inputs'!A11="","",'Cash Inputs'!A11)</x:f>
      </x:c>
      <x:c r="B51" t="n">
        <x:v>6</x:v>
      </x:c>
      <x:c r="C51" t="str">
        <x:v>Claim and clearinghouse configuration verified</x:v>
      </x:c>
      <x:c r="D51" s="139"/>
      <x:c r="G51" t="str">
        <x:f>IF(A51="","",IF(AND(H51=A51,OR(D51="Written confirmation",D51="Not applicable—reason documented"),LEN(TRIM(E51))&gt;0),"Cleared","Open"))</x:f>
      </x:c>
      <x:c r="H51" s="190"/>
    </x:row>
    <x:row r="52">
      <x:c r="A52" t="str">
        <x:f>IF('Cash Inputs'!A11="","",'Cash Inputs'!A11)</x:f>
      </x:c>
      <x:c r="B52" t="n">
        <x:v>7</x:v>
      </x:c>
      <x:c r="C52" t="str">
        <x:v>EFT and ERA active</x:v>
      </x:c>
      <x:c r="D52" s="139"/>
      <x:c r="G52" t="str">
        <x:f>IF(A52="","",IF(AND(H52=A52,OR(D52="Written confirmation",D52="Not applicable—reason documented"),LEN(TRIM(E52))&gt;0),"Cleared","Open"))</x:f>
      </x:c>
      <x:c r="H52" s="190"/>
    </x:row>
    <x:row r="53">
      <x:c r="A53" t="str">
        <x:f>IF('Cash Inputs'!A11="","",'Cash Inputs'!A11)</x:f>
      </x:c>
      <x:c r="B53" t="n">
        <x:v>8</x:v>
      </x:c>
      <x:c r="C53" t="str">
        <x:v>First paid claim reconciled to bank cash</x:v>
      </x:c>
      <x:c r="D53" s="139"/>
      <x:c r="G53" t="str">
        <x:f>IF(A53="","",IF(AND(H53=A53,OR(D53="Written confirmation",D53="Not applicable—reason documented"),LEN(TRIM(E53))&gt;0),"Cleared","Open"))</x:f>
      </x:c>
      <x:c r="H53" s="190"/>
    </x:row>
    <x:row r="54">
      <x:c r="A54" t="str">
        <x:f>IF('Cash Inputs'!A12="","",'Cash Inputs'!A12)</x:f>
      </x:c>
      <x:c r="B54" t="n">
        <x:v>1</x:v>
      </x:c>
      <x:c r="C54" t="str">
        <x:v>NPI, taxonomy, license, and identifiers current</x:v>
      </x:c>
      <x:c r="D54" s="139"/>
      <x:c r="G54" t="str">
        <x:f>IF(A54="","",IF(AND(H54=A54,OR(D54="Written confirmation",D54="Not applicable—reason documented"),LEN(TRIM(E54))&gt;0),"Cleared","Open"))</x:f>
      </x:c>
      <x:c r="H54" s="190"/>
    </x:row>
    <x:row r="55">
      <x:c r="A55" t="str">
        <x:f>IF('Cash Inputs'!A12="","",'Cash Inputs'!A12)</x:f>
      </x:c>
      <x:c r="B55" t="n">
        <x:v>2</x:v>
      </x:c>
      <x:c r="C55" t="str">
        <x:v>Credentialing profile complete and attested</x:v>
      </x:c>
      <x:c r="D55" s="139"/>
      <x:c r="G55" t="str">
        <x:f>IF(A55="","",IF(AND(H55=A55,OR(D55="Written confirmation",D55="Not applicable—reason documented"),LEN(TRIM(E55))&gt;0),"Cleared","Open"))</x:f>
      </x:c>
      <x:c r="H55" s="190"/>
    </x:row>
    <x:row r="56">
      <x:c r="A56" t="str">
        <x:f>IF('Cash Inputs'!A12="","",'Cash Inputs'!A12)</x:f>
      </x:c>
      <x:c r="B56" t="n">
        <x:v>3</x:v>
      </x:c>
      <x:c r="C56" t="str">
        <x:v>Contract and network path documented</x:v>
      </x:c>
      <x:c r="D56" s="139"/>
      <x:c r="G56" t="str">
        <x:f>IF(A56="","",IF(AND(H56=A56,OR(D56="Written confirmation",D56="Not applicable—reason documented"),LEN(TRIM(E56))&gt;0),"Cleared","Open"))</x:f>
      </x:c>
      <x:c r="H56" s="190"/>
    </x:row>
    <x:row r="57">
      <x:c r="A57" t="str">
        <x:f>IF('Cash Inputs'!A12="","",'Cash Inputs'!A12)</x:f>
      </x:c>
      <x:c r="B57" t="n">
        <x:v>4</x:v>
      </x:c>
      <x:c r="C57" t="str">
        <x:v>Provider, entity, location, product, and effective date confirmed</x:v>
      </x:c>
      <x:c r="D57" s="139"/>
      <x:c r="G57" t="str">
        <x:f>IF(A57="","",IF(AND(H57=A57,OR(D57="Written confirmation",D57="Not applicable—reason documented"),LEN(TRIM(E57))&gt;0),"Cleared","Open"))</x:f>
      </x:c>
      <x:c r="H57" s="190"/>
    </x:row>
    <x:row r="58">
      <x:c r="A58" t="str">
        <x:f>IF('Cash Inputs'!A12="","",'Cash Inputs'!A12)</x:f>
      </x:c>
      <x:c r="B58" t="n">
        <x:v>5</x:v>
      </x:c>
      <x:c r="C58" t="str">
        <x:v>Directory listing verified</x:v>
      </x:c>
      <x:c r="D58" s="139"/>
      <x:c r="G58" t="str">
        <x:f>IF(A58="","",IF(AND(H58=A58,OR(D58="Written confirmation",D58="Not applicable—reason documented"),LEN(TRIM(E58))&gt;0),"Cleared","Open"))</x:f>
      </x:c>
      <x:c r="H58" s="190"/>
    </x:row>
    <x:row r="59">
      <x:c r="A59" t="str">
        <x:f>IF('Cash Inputs'!A12="","",'Cash Inputs'!A12)</x:f>
      </x:c>
      <x:c r="B59" t="n">
        <x:v>6</x:v>
      </x:c>
      <x:c r="C59" t="str">
        <x:v>Claim and clearinghouse configuration verified</x:v>
      </x:c>
      <x:c r="D59" s="139"/>
      <x:c r="G59" t="str">
        <x:f>IF(A59="","",IF(AND(H59=A59,OR(D59="Written confirmation",D59="Not applicable—reason documented"),LEN(TRIM(E59))&gt;0),"Cleared","Open"))</x:f>
      </x:c>
      <x:c r="H59" s="190"/>
    </x:row>
    <x:row r="60">
      <x:c r="A60" t="str">
        <x:f>IF('Cash Inputs'!A12="","",'Cash Inputs'!A12)</x:f>
      </x:c>
      <x:c r="B60" t="n">
        <x:v>7</x:v>
      </x:c>
      <x:c r="C60" t="str">
        <x:v>EFT and ERA active</x:v>
      </x:c>
      <x:c r="D60" s="139"/>
      <x:c r="G60" t="str">
        <x:f>IF(A60="","",IF(AND(H60=A60,OR(D60="Written confirmation",D60="Not applicable—reason documented"),LEN(TRIM(E60))&gt;0),"Cleared","Open"))</x:f>
      </x:c>
      <x:c r="H60" s="190"/>
    </x:row>
    <x:row r="61">
      <x:c r="A61" t="str">
        <x:f>IF('Cash Inputs'!A12="","",'Cash Inputs'!A12)</x:f>
      </x:c>
      <x:c r="B61" t="n">
        <x:v>8</x:v>
      </x:c>
      <x:c r="C61" t="str">
        <x:v>First paid claim reconciled to bank cash</x:v>
      </x:c>
      <x:c r="D61" s="139"/>
      <x:c r="G61" t="str">
        <x:f>IF(A61="","",IF(AND(H61=A61,OR(D61="Written confirmation",D61="Not applicable—reason documented"),LEN(TRIM(E61))&gt;0),"Cleared","Open"))</x:f>
      </x:c>
      <x:c r="H61" s="190"/>
    </x:row>
    <x:row r="62">
      <x:c r="A62" t="str">
        <x:f>IF('Cash Inputs'!A13="","",'Cash Inputs'!A13)</x:f>
      </x:c>
      <x:c r="B62" t="n">
        <x:v>1</x:v>
      </x:c>
      <x:c r="C62" t="str">
        <x:v>NPI, taxonomy, license, and identifiers current</x:v>
      </x:c>
      <x:c r="D62" s="139"/>
      <x:c r="G62" t="str">
        <x:f>IF(A62="","",IF(AND(H62=A62,OR(D62="Written confirmation",D62="Not applicable—reason documented"),LEN(TRIM(E62))&gt;0),"Cleared","Open"))</x:f>
      </x:c>
      <x:c r="H62" s="190"/>
    </x:row>
    <x:row r="63">
      <x:c r="A63" t="str">
        <x:f>IF('Cash Inputs'!A13="","",'Cash Inputs'!A13)</x:f>
      </x:c>
      <x:c r="B63" t="n">
        <x:v>2</x:v>
      </x:c>
      <x:c r="C63" t="str">
        <x:v>Credentialing profile complete and attested</x:v>
      </x:c>
      <x:c r="D63" s="139"/>
      <x:c r="G63" t="str">
        <x:f>IF(A63="","",IF(AND(H63=A63,OR(D63="Written confirmation",D63="Not applicable—reason documented"),LEN(TRIM(E63))&gt;0),"Cleared","Open"))</x:f>
      </x:c>
      <x:c r="H63" s="190"/>
    </x:row>
    <x:row r="64">
      <x:c r="A64" t="str">
        <x:f>IF('Cash Inputs'!A13="","",'Cash Inputs'!A13)</x:f>
      </x:c>
      <x:c r="B64" t="n">
        <x:v>3</x:v>
      </x:c>
      <x:c r="C64" t="str">
        <x:v>Contract and network path documented</x:v>
      </x:c>
      <x:c r="D64" s="139"/>
      <x:c r="G64" t="str">
        <x:f>IF(A64="","",IF(AND(H64=A64,OR(D64="Written confirmation",D64="Not applicable—reason documented"),LEN(TRIM(E64))&gt;0),"Cleared","Open"))</x:f>
      </x:c>
      <x:c r="H64" s="190"/>
    </x:row>
    <x:row r="65">
      <x:c r="A65" t="str">
        <x:f>IF('Cash Inputs'!A13="","",'Cash Inputs'!A13)</x:f>
      </x:c>
      <x:c r="B65" t="n">
        <x:v>4</x:v>
      </x:c>
      <x:c r="C65" t="str">
        <x:v>Provider, entity, location, product, and effective date confirmed</x:v>
      </x:c>
      <x:c r="D65" s="139"/>
      <x:c r="G65" t="str">
        <x:f>IF(A65="","",IF(AND(H65=A65,OR(D65="Written confirmation",D65="Not applicable—reason documented"),LEN(TRIM(E65))&gt;0),"Cleared","Open"))</x:f>
      </x:c>
      <x:c r="H65" s="190"/>
    </x:row>
    <x:row r="66">
      <x:c r="A66" t="str">
        <x:f>IF('Cash Inputs'!A13="","",'Cash Inputs'!A13)</x:f>
      </x:c>
      <x:c r="B66" t="n">
        <x:v>5</x:v>
      </x:c>
      <x:c r="C66" t="str">
        <x:v>Directory listing verified</x:v>
      </x:c>
      <x:c r="D66" s="139"/>
      <x:c r="G66" t="str">
        <x:f>IF(A66="","",IF(AND(H66=A66,OR(D66="Written confirmation",D66="Not applicable—reason documented"),LEN(TRIM(E66))&gt;0),"Cleared","Open"))</x:f>
      </x:c>
      <x:c r="H66" s="190"/>
    </x:row>
    <x:row r="67">
      <x:c r="A67" t="str">
        <x:f>IF('Cash Inputs'!A13="","",'Cash Inputs'!A13)</x:f>
      </x:c>
      <x:c r="B67" t="n">
        <x:v>6</x:v>
      </x:c>
      <x:c r="C67" t="str">
        <x:v>Claim and clearinghouse configuration verified</x:v>
      </x:c>
      <x:c r="D67" s="139"/>
      <x:c r="G67" t="str">
        <x:f>IF(A67="","",IF(AND(H67=A67,OR(D67="Written confirmation",D67="Not applicable—reason documented"),LEN(TRIM(E67))&gt;0),"Cleared","Open"))</x:f>
      </x:c>
      <x:c r="H67" s="190"/>
    </x:row>
    <x:row r="68">
      <x:c r="A68" t="str">
        <x:f>IF('Cash Inputs'!A13="","",'Cash Inputs'!A13)</x:f>
      </x:c>
      <x:c r="B68" t="n">
        <x:v>7</x:v>
      </x:c>
      <x:c r="C68" t="str">
        <x:v>EFT and ERA active</x:v>
      </x:c>
      <x:c r="D68" s="139"/>
      <x:c r="G68" t="str">
        <x:f>IF(A68="","",IF(AND(H68=A68,OR(D68="Written confirmation",D68="Not applicable—reason documented"),LEN(TRIM(E68))&gt;0),"Cleared","Open"))</x:f>
      </x:c>
      <x:c r="H68" s="190"/>
    </x:row>
    <x:row r="69">
      <x:c r="A69" t="str">
        <x:f>IF('Cash Inputs'!A13="","",'Cash Inputs'!A13)</x:f>
      </x:c>
      <x:c r="B69" t="n">
        <x:v>8</x:v>
      </x:c>
      <x:c r="C69" t="str">
        <x:v>First paid claim reconciled to bank cash</x:v>
      </x:c>
      <x:c r="D69" s="139"/>
      <x:c r="G69" t="str">
        <x:f>IF(A69="","",IF(AND(H69=A69,OR(D69="Written confirmation",D69="Not applicable—reason documented"),LEN(TRIM(E69))&gt;0),"Cleared","Open"))</x:f>
      </x:c>
      <x:c r="H69" s="190"/>
    </x:row>
    <x:row r="70">
      <x:c r="A70" t="str">
        <x:f>IF('Cash Inputs'!A14="","",'Cash Inputs'!A14)</x:f>
      </x:c>
      <x:c r="B70" t="n">
        <x:v>1</x:v>
      </x:c>
      <x:c r="C70" t="str">
        <x:v>NPI, taxonomy, license, and identifiers current</x:v>
      </x:c>
      <x:c r="D70" s="139"/>
      <x:c r="G70" t="str">
        <x:f>IF(A70="","",IF(AND(H70=A70,OR(D70="Written confirmation",D70="Not applicable—reason documented"),LEN(TRIM(E70))&gt;0),"Cleared","Open"))</x:f>
      </x:c>
      <x:c r="H70" s="190"/>
    </x:row>
    <x:row r="71">
      <x:c r="A71" t="str">
        <x:f>IF('Cash Inputs'!A14="","",'Cash Inputs'!A14)</x:f>
      </x:c>
      <x:c r="B71" t="n">
        <x:v>2</x:v>
      </x:c>
      <x:c r="C71" t="str">
        <x:v>Credentialing profile complete and attested</x:v>
      </x:c>
      <x:c r="D71" s="139"/>
      <x:c r="G71" t="str">
        <x:f>IF(A71="","",IF(AND(H71=A71,OR(D71="Written confirmation",D71="Not applicable—reason documented"),LEN(TRIM(E71))&gt;0),"Cleared","Open"))</x:f>
      </x:c>
      <x:c r="H71" s="190"/>
    </x:row>
    <x:row r="72">
      <x:c r="A72" t="str">
        <x:f>IF('Cash Inputs'!A14="","",'Cash Inputs'!A14)</x:f>
      </x:c>
      <x:c r="B72" t="n">
        <x:v>3</x:v>
      </x:c>
      <x:c r="C72" t="str">
        <x:v>Contract and network path documented</x:v>
      </x:c>
      <x:c r="D72" s="139"/>
      <x:c r="G72" t="str">
        <x:f>IF(A72="","",IF(AND(H72=A72,OR(D72="Written confirmation",D72="Not applicable—reason documented"),LEN(TRIM(E72))&gt;0),"Cleared","Open"))</x:f>
      </x:c>
      <x:c r="H72" s="190"/>
    </x:row>
    <x:row r="73">
      <x:c r="A73" t="str">
        <x:f>IF('Cash Inputs'!A14="","",'Cash Inputs'!A14)</x:f>
      </x:c>
      <x:c r="B73" t="n">
        <x:v>4</x:v>
      </x:c>
      <x:c r="C73" t="str">
        <x:v>Provider, entity, location, product, and effective date confirmed</x:v>
      </x:c>
      <x:c r="D73" s="139"/>
      <x:c r="G73" t="str">
        <x:f>IF(A73="","",IF(AND(H73=A73,OR(D73="Written confirmation",D73="Not applicable—reason documented"),LEN(TRIM(E73))&gt;0),"Cleared","Open"))</x:f>
      </x:c>
      <x:c r="H73" s="190"/>
    </x:row>
    <x:row r="74">
      <x:c r="A74" t="str">
        <x:f>IF('Cash Inputs'!A14="","",'Cash Inputs'!A14)</x:f>
      </x:c>
      <x:c r="B74" t="n">
        <x:v>5</x:v>
      </x:c>
      <x:c r="C74" t="str">
        <x:v>Directory listing verified</x:v>
      </x:c>
      <x:c r="D74" s="139"/>
      <x:c r="G74" t="str">
        <x:f>IF(A74="","",IF(AND(H74=A74,OR(D74="Written confirmation",D74="Not applicable—reason documented"),LEN(TRIM(E74))&gt;0),"Cleared","Open"))</x:f>
      </x:c>
      <x:c r="H74" s="190"/>
    </x:row>
    <x:row r="75">
      <x:c r="A75" t="str">
        <x:f>IF('Cash Inputs'!A14="","",'Cash Inputs'!A14)</x:f>
      </x:c>
      <x:c r="B75" t="n">
        <x:v>6</x:v>
      </x:c>
      <x:c r="C75" t="str">
        <x:v>Claim and clearinghouse configuration verified</x:v>
      </x:c>
      <x:c r="D75" s="139"/>
      <x:c r="G75" t="str">
        <x:f>IF(A75="","",IF(AND(H75=A75,OR(D75="Written confirmation",D75="Not applicable—reason documented"),LEN(TRIM(E75))&gt;0),"Cleared","Open"))</x:f>
      </x:c>
      <x:c r="H75" s="190"/>
    </x:row>
    <x:row r="76">
      <x:c r="A76" t="str">
        <x:f>IF('Cash Inputs'!A14="","",'Cash Inputs'!A14)</x:f>
      </x:c>
      <x:c r="B76" t="n">
        <x:v>7</x:v>
      </x:c>
      <x:c r="C76" t="str">
        <x:v>EFT and ERA active</x:v>
      </x:c>
      <x:c r="D76" s="139"/>
      <x:c r="G76" t="str">
        <x:f>IF(A76="","",IF(AND(H76=A76,OR(D76="Written confirmation",D76="Not applicable—reason documented"),LEN(TRIM(E76))&gt;0),"Cleared","Open"))</x:f>
      </x:c>
      <x:c r="H76" s="190"/>
    </x:row>
    <x:row r="77">
      <x:c r="A77" t="str">
        <x:f>IF('Cash Inputs'!A14="","",'Cash Inputs'!A14)</x:f>
      </x:c>
      <x:c r="B77" t="n">
        <x:v>8</x:v>
      </x:c>
      <x:c r="C77" t="str">
        <x:v>First paid claim reconciled to bank cash</x:v>
      </x:c>
      <x:c r="D77" s="139"/>
      <x:c r="G77" t="str">
        <x:f>IF(A77="","",IF(AND(H77=A77,OR(D77="Written confirmation",D77="Not applicable—reason documented"),LEN(TRIM(E77))&gt;0),"Cleared","Open"))</x:f>
      </x:c>
      <x:c r="H77" s="190"/>
    </x:row>
    <x:row r="78">
      <x:c r="A78" t="str">
        <x:f>IF('Cash Inputs'!A15="","",'Cash Inputs'!A15)</x:f>
      </x:c>
      <x:c r="B78" t="n">
        <x:v>1</x:v>
      </x:c>
      <x:c r="C78" t="str">
        <x:v>NPI, taxonomy, license, and identifiers current</x:v>
      </x:c>
      <x:c r="D78" s="139"/>
      <x:c r="G78" t="str">
        <x:f>IF(A78="","",IF(AND(H78=A78,OR(D78="Written confirmation",D78="Not applicable—reason documented"),LEN(TRIM(E78))&gt;0),"Cleared","Open"))</x:f>
      </x:c>
      <x:c r="H78" s="190"/>
    </x:row>
    <x:row r="79">
      <x:c r="A79" t="str">
        <x:f>IF('Cash Inputs'!A15="","",'Cash Inputs'!A15)</x:f>
      </x:c>
      <x:c r="B79" t="n">
        <x:v>2</x:v>
      </x:c>
      <x:c r="C79" t="str">
        <x:v>Credentialing profile complete and attested</x:v>
      </x:c>
      <x:c r="D79" s="139"/>
      <x:c r="G79" t="str">
        <x:f>IF(A79="","",IF(AND(H79=A79,OR(D79="Written confirmation",D79="Not applicable—reason documented"),LEN(TRIM(E79))&gt;0),"Cleared","Open"))</x:f>
      </x:c>
      <x:c r="H79" s="190"/>
    </x:row>
    <x:row r="80">
      <x:c r="A80" t="str">
        <x:f>IF('Cash Inputs'!A15="","",'Cash Inputs'!A15)</x:f>
      </x:c>
      <x:c r="B80" t="n">
        <x:v>3</x:v>
      </x:c>
      <x:c r="C80" t="str">
        <x:v>Contract and network path documented</x:v>
      </x:c>
      <x:c r="D80" s="139"/>
      <x:c r="G80" t="str">
        <x:f>IF(A80="","",IF(AND(H80=A80,OR(D80="Written confirmation",D80="Not applicable—reason documented"),LEN(TRIM(E80))&gt;0),"Cleared","Open"))</x:f>
      </x:c>
      <x:c r="H80" s="190"/>
    </x:row>
    <x:row r="81">
      <x:c r="A81" t="str">
        <x:f>IF('Cash Inputs'!A15="","",'Cash Inputs'!A15)</x:f>
      </x:c>
      <x:c r="B81" t="n">
        <x:v>4</x:v>
      </x:c>
      <x:c r="C81" t="str">
        <x:v>Provider, entity, location, product, and effective date confirmed</x:v>
      </x:c>
      <x:c r="D81" s="139"/>
      <x:c r="G81" t="str">
        <x:f>IF(A81="","",IF(AND(H81=A81,OR(D81="Written confirmation",D81="Not applicable—reason documented"),LEN(TRIM(E81))&gt;0),"Cleared","Open"))</x:f>
      </x:c>
      <x:c r="H81" s="190"/>
    </x:row>
    <x:row r="82">
      <x:c r="A82" t="str">
        <x:f>IF('Cash Inputs'!A15="","",'Cash Inputs'!A15)</x:f>
      </x:c>
      <x:c r="B82" t="n">
        <x:v>5</x:v>
      </x:c>
      <x:c r="C82" t="str">
        <x:v>Directory listing verified</x:v>
      </x:c>
      <x:c r="D82" s="139"/>
      <x:c r="G82" t="str">
        <x:f>IF(A82="","",IF(AND(H82=A82,OR(D82="Written confirmation",D82="Not applicable—reason documented"),LEN(TRIM(E82))&gt;0),"Cleared","Open"))</x:f>
      </x:c>
      <x:c r="H82" s="190"/>
    </x:row>
    <x:row r="83">
      <x:c r="A83" t="str">
        <x:f>IF('Cash Inputs'!A15="","",'Cash Inputs'!A15)</x:f>
      </x:c>
      <x:c r="B83" t="n">
        <x:v>6</x:v>
      </x:c>
      <x:c r="C83" t="str">
        <x:v>Claim and clearinghouse configuration verified</x:v>
      </x:c>
      <x:c r="D83" s="139"/>
      <x:c r="G83" t="str">
        <x:f>IF(A83="","",IF(AND(H83=A83,OR(D83="Written confirmation",D83="Not applicable—reason documented"),LEN(TRIM(E83))&gt;0),"Cleared","Open"))</x:f>
      </x:c>
      <x:c r="H83" s="190"/>
    </x:row>
    <x:row r="84">
      <x:c r="A84" t="str">
        <x:f>IF('Cash Inputs'!A15="","",'Cash Inputs'!A15)</x:f>
      </x:c>
      <x:c r="B84" t="n">
        <x:v>7</x:v>
      </x:c>
      <x:c r="C84" t="str">
        <x:v>EFT and ERA active</x:v>
      </x:c>
      <x:c r="D84" s="139"/>
      <x:c r="G84" t="str">
        <x:f>IF(A84="","",IF(AND(H84=A84,OR(D84="Written confirmation",D84="Not applicable—reason documented"),LEN(TRIM(E84))&gt;0),"Cleared","Open"))</x:f>
      </x:c>
      <x:c r="H84" s="190"/>
    </x:row>
    <x:row r="85">
      <x:c r="A85" t="str">
        <x:f>IF('Cash Inputs'!A15="","",'Cash Inputs'!A15)</x:f>
      </x:c>
      <x:c r="B85" t="n">
        <x:v>8</x:v>
      </x:c>
      <x:c r="C85" t="str">
        <x:v>First paid claim reconciled to bank cash</x:v>
      </x:c>
      <x:c r="D85" s="139"/>
      <x:c r="G85" t="str">
        <x:f>IF(A85="","",IF(AND(H85=A85,OR(D85="Written confirmation",D85="Not applicable—reason documented"),LEN(TRIM(E85))&gt;0),"Cleared","Open"))</x:f>
      </x:c>
      <x:c r="H85" s="190"/>
    </x:row>
    <x:row r="86">
      <x:c r="A86" t="str">
        <x:f>IF('Cash Inputs'!A16="","",'Cash Inputs'!A16)</x:f>
      </x:c>
      <x:c r="B86" t="n">
        <x:v>1</x:v>
      </x:c>
      <x:c r="C86" t="str">
        <x:v>NPI, taxonomy, license, and identifiers current</x:v>
      </x:c>
      <x:c r="D86" s="139"/>
      <x:c r="G86" t="str">
        <x:f>IF(A86="","",IF(AND(H86=A86,OR(D86="Written confirmation",D86="Not applicable—reason documented"),LEN(TRIM(E86))&gt;0),"Cleared","Open"))</x:f>
      </x:c>
      <x:c r="H86" s="190"/>
    </x:row>
    <x:row r="87">
      <x:c r="A87" t="str">
        <x:f>IF('Cash Inputs'!A16="","",'Cash Inputs'!A16)</x:f>
      </x:c>
      <x:c r="B87" t="n">
        <x:v>2</x:v>
      </x:c>
      <x:c r="C87" t="str">
        <x:v>Credentialing profile complete and attested</x:v>
      </x:c>
      <x:c r="D87" s="139"/>
      <x:c r="G87" t="str">
        <x:f>IF(A87="","",IF(AND(H87=A87,OR(D87="Written confirmation",D87="Not applicable—reason documented"),LEN(TRIM(E87))&gt;0),"Cleared","Open"))</x:f>
      </x:c>
      <x:c r="H87" s="190"/>
    </x:row>
    <x:row r="88">
      <x:c r="A88" t="str">
        <x:f>IF('Cash Inputs'!A16="","",'Cash Inputs'!A16)</x:f>
      </x:c>
      <x:c r="B88" t="n">
        <x:v>3</x:v>
      </x:c>
      <x:c r="C88" t="str">
        <x:v>Contract and network path documented</x:v>
      </x:c>
      <x:c r="D88" s="139"/>
      <x:c r="G88" t="str">
        <x:f>IF(A88="","",IF(AND(H88=A88,OR(D88="Written confirmation",D88="Not applicable—reason documented"),LEN(TRIM(E88))&gt;0),"Cleared","Open"))</x:f>
      </x:c>
      <x:c r="H88" s="190"/>
    </x:row>
    <x:row r="89">
      <x:c r="A89" t="str">
        <x:f>IF('Cash Inputs'!A16="","",'Cash Inputs'!A16)</x:f>
      </x:c>
      <x:c r="B89" t="n">
        <x:v>4</x:v>
      </x:c>
      <x:c r="C89" t="str">
        <x:v>Provider, entity, location, product, and effective date confirmed</x:v>
      </x:c>
      <x:c r="D89" s="139"/>
      <x:c r="G89" t="str">
        <x:f>IF(A89="","",IF(AND(H89=A89,OR(D89="Written confirmation",D89="Not applicable—reason documented"),LEN(TRIM(E89))&gt;0),"Cleared","Open"))</x:f>
      </x:c>
      <x:c r="H89" s="190"/>
    </x:row>
    <x:row r="90">
      <x:c r="A90" t="str">
        <x:f>IF('Cash Inputs'!A16="","",'Cash Inputs'!A16)</x:f>
      </x:c>
      <x:c r="B90" t="n">
        <x:v>5</x:v>
      </x:c>
      <x:c r="C90" t="str">
        <x:v>Directory listing verified</x:v>
      </x:c>
      <x:c r="D90" s="139"/>
      <x:c r="G90" t="str">
        <x:f>IF(A90="","",IF(AND(H90=A90,OR(D90="Written confirmation",D90="Not applicable—reason documented"),LEN(TRIM(E90))&gt;0),"Cleared","Open"))</x:f>
      </x:c>
      <x:c r="H90" s="190"/>
    </x:row>
    <x:row r="91">
      <x:c r="A91" t="str">
        <x:f>IF('Cash Inputs'!A16="","",'Cash Inputs'!A16)</x:f>
      </x:c>
      <x:c r="B91" t="n">
        <x:v>6</x:v>
      </x:c>
      <x:c r="C91" t="str">
        <x:v>Claim and clearinghouse configuration verified</x:v>
      </x:c>
      <x:c r="D91" s="139"/>
      <x:c r="G91" t="str">
        <x:f>IF(A91="","",IF(AND(H91=A91,OR(D91="Written confirmation",D91="Not applicable—reason documented"),LEN(TRIM(E91))&gt;0),"Cleared","Open"))</x:f>
      </x:c>
      <x:c r="H91" s="190"/>
    </x:row>
    <x:row r="92">
      <x:c r="A92" t="str">
        <x:f>IF('Cash Inputs'!A16="","",'Cash Inputs'!A16)</x:f>
      </x:c>
      <x:c r="B92" t="n">
        <x:v>7</x:v>
      </x:c>
      <x:c r="C92" t="str">
        <x:v>EFT and ERA active</x:v>
      </x:c>
      <x:c r="D92" s="139"/>
      <x:c r="G92" t="str">
        <x:f>IF(A92="","",IF(AND(H92=A92,OR(D92="Written confirmation",D92="Not applicable—reason documented"),LEN(TRIM(E92))&gt;0),"Cleared","Open"))</x:f>
      </x:c>
      <x:c r="H92" s="190"/>
    </x:row>
    <x:row r="93">
      <x:c r="A93" t="str">
        <x:f>IF('Cash Inputs'!A16="","",'Cash Inputs'!A16)</x:f>
      </x:c>
      <x:c r="B93" t="n">
        <x:v>8</x:v>
      </x:c>
      <x:c r="C93" t="str">
        <x:v>First paid claim reconciled to bank cash</x:v>
      </x:c>
      <x:c r="D93" s="139"/>
      <x:c r="G93" t="str">
        <x:f>IF(A93="","",IF(AND(H93=A93,OR(D93="Written confirmation",D93="Not applicable—reason documented"),LEN(TRIM(E93))&gt;0),"Cleared","Open"))</x:f>
      </x:c>
      <x:c r="H93" s="190"/>
    </x:row>
    <x:row r="94">
      <x:c r="A94" t="str">
        <x:f>IF('Cash Inputs'!A17="","",'Cash Inputs'!A17)</x:f>
      </x:c>
      <x:c r="B94" t="n">
        <x:v>1</x:v>
      </x:c>
      <x:c r="C94" t="str">
        <x:v>NPI, taxonomy, license, and identifiers current</x:v>
      </x:c>
      <x:c r="D94" s="139"/>
      <x:c r="G94" t="str">
        <x:f>IF(A94="","",IF(AND(H94=A94,OR(D94="Written confirmation",D94="Not applicable—reason documented"),LEN(TRIM(E94))&gt;0),"Cleared","Open"))</x:f>
      </x:c>
      <x:c r="H94" s="190"/>
    </x:row>
    <x:row r="95">
      <x:c r="A95" t="str">
        <x:f>IF('Cash Inputs'!A17="","",'Cash Inputs'!A17)</x:f>
      </x:c>
      <x:c r="B95" t="n">
        <x:v>2</x:v>
      </x:c>
      <x:c r="C95" t="str">
        <x:v>Credentialing profile complete and attested</x:v>
      </x:c>
      <x:c r="D95" s="139"/>
      <x:c r="G95" t="str">
        <x:f>IF(A95="","",IF(AND(H95=A95,OR(D95="Written confirmation",D95="Not applicable—reason documented"),LEN(TRIM(E95))&gt;0),"Cleared","Open"))</x:f>
      </x:c>
      <x:c r="H95" s="190"/>
    </x:row>
    <x:row r="96">
      <x:c r="A96" t="str">
        <x:f>IF('Cash Inputs'!A17="","",'Cash Inputs'!A17)</x:f>
      </x:c>
      <x:c r="B96" t="n">
        <x:v>3</x:v>
      </x:c>
      <x:c r="C96" t="str">
        <x:v>Contract and network path documented</x:v>
      </x:c>
      <x:c r="D96" s="139"/>
      <x:c r="G96" t="str">
        <x:f>IF(A96="","",IF(AND(H96=A96,OR(D96="Written confirmation",D96="Not applicable—reason documented"),LEN(TRIM(E96))&gt;0),"Cleared","Open"))</x:f>
      </x:c>
      <x:c r="H96" s="190"/>
    </x:row>
    <x:row r="97">
      <x:c r="A97" t="str">
        <x:f>IF('Cash Inputs'!A17="","",'Cash Inputs'!A17)</x:f>
      </x:c>
      <x:c r="B97" t="n">
        <x:v>4</x:v>
      </x:c>
      <x:c r="C97" t="str">
        <x:v>Provider, entity, location, product, and effective date confirmed</x:v>
      </x:c>
      <x:c r="D97" s="139"/>
      <x:c r="G97" t="str">
        <x:f>IF(A97="","",IF(AND(H97=A97,OR(D97="Written confirmation",D97="Not applicable—reason documented"),LEN(TRIM(E97))&gt;0),"Cleared","Open"))</x:f>
      </x:c>
      <x:c r="H97" s="190"/>
    </x:row>
    <x:row r="98">
      <x:c r="A98" t="str">
        <x:f>IF('Cash Inputs'!A17="","",'Cash Inputs'!A17)</x:f>
      </x:c>
      <x:c r="B98" t="n">
        <x:v>5</x:v>
      </x:c>
      <x:c r="C98" t="str">
        <x:v>Directory listing verified</x:v>
      </x:c>
      <x:c r="D98" s="139"/>
      <x:c r="G98" t="str">
        <x:f>IF(A98="","",IF(AND(H98=A98,OR(D98="Written confirmation",D98="Not applicable—reason documented"),LEN(TRIM(E98))&gt;0),"Cleared","Open"))</x:f>
      </x:c>
      <x:c r="H98" s="190"/>
    </x:row>
    <x:row r="99">
      <x:c r="A99" t="str">
        <x:f>IF('Cash Inputs'!A17="","",'Cash Inputs'!A17)</x:f>
      </x:c>
      <x:c r="B99" t="n">
        <x:v>6</x:v>
      </x:c>
      <x:c r="C99" t="str">
        <x:v>Claim and clearinghouse configuration verified</x:v>
      </x:c>
      <x:c r="D99" s="139"/>
      <x:c r="G99" t="str">
        <x:f>IF(A99="","",IF(AND(H99=A99,OR(D99="Written confirmation",D99="Not applicable—reason documented"),LEN(TRIM(E99))&gt;0),"Cleared","Open"))</x:f>
      </x:c>
      <x:c r="H99" s="190"/>
    </x:row>
    <x:row r="100">
      <x:c r="A100" t="str">
        <x:f>IF('Cash Inputs'!A17="","",'Cash Inputs'!A17)</x:f>
      </x:c>
      <x:c r="B100" t="n">
        <x:v>7</x:v>
      </x:c>
      <x:c r="C100" t="str">
        <x:v>EFT and ERA active</x:v>
      </x:c>
      <x:c r="D100" s="139"/>
      <x:c r="G100" t="str">
        <x:f>IF(A100="","",IF(AND(H100=A100,OR(D100="Written confirmation",D100="Not applicable—reason documented"),LEN(TRIM(E100))&gt;0),"Cleared","Open"))</x:f>
      </x:c>
      <x:c r="H100" s="190"/>
    </x:row>
    <x:row r="101">
      <x:c r="A101" t="str">
        <x:f>IF('Cash Inputs'!A17="","",'Cash Inputs'!A17)</x:f>
      </x:c>
      <x:c r="B101" t="n">
        <x:v>8</x:v>
      </x:c>
      <x:c r="C101" t="str">
        <x:v>First paid claim reconciled to bank cash</x:v>
      </x:c>
      <x:c r="D101" s="139"/>
      <x:c r="G101" t="str">
        <x:f>IF(A101="","",IF(AND(H101=A101,OR(D101="Written confirmation",D101="Not applicable—reason documented"),LEN(TRIM(E101))&gt;0),"Cleared","Open"))</x:f>
      </x:c>
      <x:c r="H101" s="190"/>
    </x:row>
    <x:row r="102">
      <x:c r="A102" t="str">
        <x:f>IF('Cash Inputs'!A18="","",'Cash Inputs'!A18)</x:f>
      </x:c>
      <x:c r="B102" t="n">
        <x:v>1</x:v>
      </x:c>
      <x:c r="C102" t="str">
        <x:v>NPI, taxonomy, license, and identifiers current</x:v>
      </x:c>
      <x:c r="D102" s="139"/>
      <x:c r="G102" t="str">
        <x:f>IF(A102="","",IF(AND(H102=A102,OR(D102="Written confirmation",D102="Not applicable—reason documented"),LEN(TRIM(E102))&gt;0),"Cleared","Open"))</x:f>
      </x:c>
      <x:c r="H102" s="190"/>
    </x:row>
    <x:row r="103">
      <x:c r="A103" t="str">
        <x:f>IF('Cash Inputs'!A18="","",'Cash Inputs'!A18)</x:f>
      </x:c>
      <x:c r="B103" t="n">
        <x:v>2</x:v>
      </x:c>
      <x:c r="C103" t="str">
        <x:v>Credentialing profile complete and attested</x:v>
      </x:c>
      <x:c r="D103" s="139"/>
      <x:c r="G103" t="str">
        <x:f>IF(A103="","",IF(AND(H103=A103,OR(D103="Written confirmation",D103="Not applicable—reason documented"),LEN(TRIM(E103))&gt;0),"Cleared","Open"))</x:f>
      </x:c>
      <x:c r="H103" s="190"/>
    </x:row>
    <x:row r="104">
      <x:c r="A104" t="str">
        <x:f>IF('Cash Inputs'!A18="","",'Cash Inputs'!A18)</x:f>
      </x:c>
      <x:c r="B104" t="n">
        <x:v>3</x:v>
      </x:c>
      <x:c r="C104" t="str">
        <x:v>Contract and network path documented</x:v>
      </x:c>
      <x:c r="D104" s="139"/>
      <x:c r="G104" t="str">
        <x:f>IF(A104="","",IF(AND(H104=A104,OR(D104="Written confirmation",D104="Not applicable—reason documented"),LEN(TRIM(E104))&gt;0),"Cleared","Open"))</x:f>
      </x:c>
      <x:c r="H104" s="190"/>
    </x:row>
    <x:row r="105">
      <x:c r="A105" t="str">
        <x:f>IF('Cash Inputs'!A18="","",'Cash Inputs'!A18)</x:f>
      </x:c>
      <x:c r="B105" t="n">
        <x:v>4</x:v>
      </x:c>
      <x:c r="C105" t="str">
        <x:v>Provider, entity, location, product, and effective date confirmed</x:v>
      </x:c>
      <x:c r="D105" s="139"/>
      <x:c r="G105" t="str">
        <x:f>IF(A105="","",IF(AND(H105=A105,OR(D105="Written confirmation",D105="Not applicable—reason documented"),LEN(TRIM(E105))&gt;0),"Cleared","Open"))</x:f>
      </x:c>
      <x:c r="H105" s="190"/>
    </x:row>
    <x:row r="106">
      <x:c r="A106" t="str">
        <x:f>IF('Cash Inputs'!A18="","",'Cash Inputs'!A18)</x:f>
      </x:c>
      <x:c r="B106" t="n">
        <x:v>5</x:v>
      </x:c>
      <x:c r="C106" t="str">
        <x:v>Directory listing verified</x:v>
      </x:c>
      <x:c r="D106" s="139"/>
      <x:c r="G106" t="str">
        <x:f>IF(A106="","",IF(AND(H106=A106,OR(D106="Written confirmation",D106="Not applicable—reason documented"),LEN(TRIM(E106))&gt;0),"Cleared","Open"))</x:f>
      </x:c>
      <x:c r="H106" s="190"/>
    </x:row>
    <x:row r="107">
      <x:c r="A107" t="str">
        <x:f>IF('Cash Inputs'!A18="","",'Cash Inputs'!A18)</x:f>
      </x:c>
      <x:c r="B107" t="n">
        <x:v>6</x:v>
      </x:c>
      <x:c r="C107" t="str">
        <x:v>Claim and clearinghouse configuration verified</x:v>
      </x:c>
      <x:c r="D107" s="139"/>
      <x:c r="G107" t="str">
        <x:f>IF(A107="","",IF(AND(H107=A107,OR(D107="Written confirmation",D107="Not applicable—reason documented"),LEN(TRIM(E107))&gt;0),"Cleared","Open"))</x:f>
      </x:c>
      <x:c r="H107" s="190"/>
    </x:row>
    <x:row r="108">
      <x:c r="A108" t="str">
        <x:f>IF('Cash Inputs'!A18="","",'Cash Inputs'!A18)</x:f>
      </x:c>
      <x:c r="B108" t="n">
        <x:v>7</x:v>
      </x:c>
      <x:c r="C108" t="str">
        <x:v>EFT and ERA active</x:v>
      </x:c>
      <x:c r="D108" s="139"/>
      <x:c r="G108" t="str">
        <x:f>IF(A108="","",IF(AND(H108=A108,OR(D108="Written confirmation",D108="Not applicable—reason documented"),LEN(TRIM(E108))&gt;0),"Cleared","Open"))</x:f>
      </x:c>
      <x:c r="H108" s="190"/>
    </x:row>
    <x:row r="109">
      <x:c r="A109" t="str">
        <x:f>IF('Cash Inputs'!A18="","",'Cash Inputs'!A18)</x:f>
      </x:c>
      <x:c r="B109" t="n">
        <x:v>8</x:v>
      </x:c>
      <x:c r="C109" t="str">
        <x:v>First paid claim reconciled to bank cash</x:v>
      </x:c>
      <x:c r="D109" s="139"/>
      <x:c r="G109" t="str">
        <x:f>IF(A109="","",IF(AND(H109=A109,OR(D109="Written confirmation",D109="Not applicable—reason documented"),LEN(TRIM(E109))&gt;0),"Cleared","Open"))</x:f>
      </x:c>
      <x:c r="H109" s="190"/>
    </x:row>
    <x:row r="110">
      <x:c r="A110" t="str">
        <x:f>IF('Cash Inputs'!A19="","",'Cash Inputs'!A19)</x:f>
      </x:c>
      <x:c r="B110" t="n">
        <x:v>1</x:v>
      </x:c>
      <x:c r="C110" t="str">
        <x:v>NPI, taxonomy, license, and identifiers current</x:v>
      </x:c>
      <x:c r="D110" s="139"/>
      <x:c r="G110" t="str">
        <x:f>IF(A110="","",IF(AND(H110=A110,OR(D110="Written confirmation",D110="Not applicable—reason documented"),LEN(TRIM(E110))&gt;0),"Cleared","Open"))</x:f>
      </x:c>
      <x:c r="H110" s="190"/>
    </x:row>
    <x:row r="111">
      <x:c r="A111" t="str">
        <x:f>IF('Cash Inputs'!A19="","",'Cash Inputs'!A19)</x:f>
      </x:c>
      <x:c r="B111" t="n">
        <x:v>2</x:v>
      </x:c>
      <x:c r="C111" t="str">
        <x:v>Credentialing profile complete and attested</x:v>
      </x:c>
      <x:c r="D111" s="139"/>
      <x:c r="G111" t="str">
        <x:f>IF(A111="","",IF(AND(H111=A111,OR(D111="Written confirmation",D111="Not applicable—reason documented"),LEN(TRIM(E111))&gt;0),"Cleared","Open"))</x:f>
      </x:c>
      <x:c r="H111" s="190"/>
    </x:row>
    <x:row r="112">
      <x:c r="A112" t="str">
        <x:f>IF('Cash Inputs'!A19="","",'Cash Inputs'!A19)</x:f>
      </x:c>
      <x:c r="B112" t="n">
        <x:v>3</x:v>
      </x:c>
      <x:c r="C112" t="str">
        <x:v>Contract and network path documented</x:v>
      </x:c>
      <x:c r="D112" s="139"/>
      <x:c r="G112" t="str">
        <x:f>IF(A112="","",IF(AND(H112=A112,OR(D112="Written confirmation",D112="Not applicable—reason documented"),LEN(TRIM(E112))&gt;0),"Cleared","Open"))</x:f>
      </x:c>
      <x:c r="H112" s="190"/>
    </x:row>
    <x:row r="113">
      <x:c r="A113" t="str">
        <x:f>IF('Cash Inputs'!A19="","",'Cash Inputs'!A19)</x:f>
      </x:c>
      <x:c r="B113" t="n">
        <x:v>4</x:v>
      </x:c>
      <x:c r="C113" t="str">
        <x:v>Provider, entity, location, product, and effective date confirmed</x:v>
      </x:c>
      <x:c r="D113" s="139"/>
      <x:c r="G113" t="str">
        <x:f>IF(A113="","",IF(AND(H113=A113,OR(D113="Written confirmation",D113="Not applicable—reason documented"),LEN(TRIM(E113))&gt;0),"Cleared","Open"))</x:f>
      </x:c>
      <x:c r="H113" s="190"/>
    </x:row>
    <x:row r="114">
      <x:c r="A114" t="str">
        <x:f>IF('Cash Inputs'!A19="","",'Cash Inputs'!A19)</x:f>
      </x:c>
      <x:c r="B114" t="n">
        <x:v>5</x:v>
      </x:c>
      <x:c r="C114" t="str">
        <x:v>Directory listing verified</x:v>
      </x:c>
      <x:c r="D114" s="139"/>
      <x:c r="G114" t="str">
        <x:f>IF(A114="","",IF(AND(H114=A114,OR(D114="Written confirmation",D114="Not applicable—reason documented"),LEN(TRIM(E114))&gt;0),"Cleared","Open"))</x:f>
      </x:c>
      <x:c r="H114" s="190"/>
    </x:row>
    <x:row r="115">
      <x:c r="A115" t="str">
        <x:f>IF('Cash Inputs'!A19="","",'Cash Inputs'!A19)</x:f>
      </x:c>
      <x:c r="B115" t="n">
        <x:v>6</x:v>
      </x:c>
      <x:c r="C115" t="str">
        <x:v>Claim and clearinghouse configuration verified</x:v>
      </x:c>
      <x:c r="D115" s="139"/>
      <x:c r="G115" t="str">
        <x:f>IF(A115="","",IF(AND(H115=A115,OR(D115="Written confirmation",D115="Not applicable—reason documented"),LEN(TRIM(E115))&gt;0),"Cleared","Open"))</x:f>
      </x:c>
      <x:c r="H115" s="190"/>
    </x:row>
    <x:row r="116">
      <x:c r="A116" t="str">
        <x:f>IF('Cash Inputs'!A19="","",'Cash Inputs'!A19)</x:f>
      </x:c>
      <x:c r="B116" t="n">
        <x:v>7</x:v>
      </x:c>
      <x:c r="C116" t="str">
        <x:v>EFT and ERA active</x:v>
      </x:c>
      <x:c r="D116" s="139"/>
      <x:c r="G116" t="str">
        <x:f>IF(A116="","",IF(AND(H116=A116,OR(D116="Written confirmation",D116="Not applicable—reason documented"),LEN(TRIM(E116))&gt;0),"Cleared","Open"))</x:f>
      </x:c>
      <x:c r="H116" s="190"/>
    </x:row>
    <x:row r="117">
      <x:c r="A117" t="str">
        <x:f>IF('Cash Inputs'!A19="","",'Cash Inputs'!A19)</x:f>
      </x:c>
      <x:c r="B117" t="n">
        <x:v>8</x:v>
      </x:c>
      <x:c r="C117" t="str">
        <x:v>First paid claim reconciled to bank cash</x:v>
      </x:c>
      <x:c r="D117" s="139"/>
      <x:c r="G117" t="str">
        <x:f>IF(A117="","",IF(AND(H117=A117,OR(D117="Written confirmation",D117="Not applicable—reason documented"),LEN(TRIM(E117))&gt;0),"Cleared","Open"))</x:f>
      </x:c>
      <x:c r="H117" s="190"/>
    </x:row>
    <x:row r="118">
      <x:c r="A118" t="str">
        <x:f>IF('Cash Inputs'!A20="","",'Cash Inputs'!A20)</x:f>
      </x:c>
      <x:c r="B118" t="n">
        <x:v>1</x:v>
      </x:c>
      <x:c r="C118" t="str">
        <x:v>NPI, taxonomy, license, and identifiers current</x:v>
      </x:c>
      <x:c r="D118" s="139"/>
      <x:c r="G118" t="str">
        <x:f>IF(A118="","",IF(AND(H118=A118,OR(D118="Written confirmation",D118="Not applicable—reason documented"),LEN(TRIM(E118))&gt;0),"Cleared","Open"))</x:f>
      </x:c>
      <x:c r="H118" s="190"/>
    </x:row>
    <x:row r="119">
      <x:c r="A119" t="str">
        <x:f>IF('Cash Inputs'!A20="","",'Cash Inputs'!A20)</x:f>
      </x:c>
      <x:c r="B119" t="n">
        <x:v>2</x:v>
      </x:c>
      <x:c r="C119" t="str">
        <x:v>Credentialing profile complete and attested</x:v>
      </x:c>
      <x:c r="D119" s="139"/>
      <x:c r="G119" t="str">
        <x:f>IF(A119="","",IF(AND(H119=A119,OR(D119="Written confirmation",D119="Not applicable—reason documented"),LEN(TRIM(E119))&gt;0),"Cleared","Open"))</x:f>
      </x:c>
      <x:c r="H119" s="190"/>
    </x:row>
    <x:row r="120">
      <x:c r="A120" t="str">
        <x:f>IF('Cash Inputs'!A20="","",'Cash Inputs'!A20)</x:f>
      </x:c>
      <x:c r="B120" t="n">
        <x:v>3</x:v>
      </x:c>
      <x:c r="C120" t="str">
        <x:v>Contract and network path documented</x:v>
      </x:c>
      <x:c r="D120" s="139"/>
      <x:c r="G120" t="str">
        <x:f>IF(A120="","",IF(AND(H120=A120,OR(D120="Written confirmation",D120="Not applicable—reason documented"),LEN(TRIM(E120))&gt;0),"Cleared","Open"))</x:f>
      </x:c>
      <x:c r="H120" s="190"/>
    </x:row>
    <x:row r="121">
      <x:c r="A121" t="str">
        <x:f>IF('Cash Inputs'!A20="","",'Cash Inputs'!A20)</x:f>
      </x:c>
      <x:c r="B121" t="n">
        <x:v>4</x:v>
      </x:c>
      <x:c r="C121" t="str">
        <x:v>Provider, entity, location, product, and effective date confirmed</x:v>
      </x:c>
      <x:c r="D121" s="139"/>
      <x:c r="G121" t="str">
        <x:f>IF(A121="","",IF(AND(H121=A121,OR(D121="Written confirmation",D121="Not applicable—reason documented"),LEN(TRIM(E121))&gt;0),"Cleared","Open"))</x:f>
      </x:c>
      <x:c r="H121" s="190"/>
    </x:row>
    <x:row r="122">
      <x:c r="A122" t="str">
        <x:f>IF('Cash Inputs'!A20="","",'Cash Inputs'!A20)</x:f>
      </x:c>
      <x:c r="B122" t="n">
        <x:v>5</x:v>
      </x:c>
      <x:c r="C122" t="str">
        <x:v>Directory listing verified</x:v>
      </x:c>
      <x:c r="D122" s="139"/>
      <x:c r="G122" t="str">
        <x:f>IF(A122="","",IF(AND(H122=A122,OR(D122="Written confirmation",D122="Not applicable—reason documented"),LEN(TRIM(E122))&gt;0),"Cleared","Open"))</x:f>
      </x:c>
      <x:c r="H122" s="190"/>
    </x:row>
    <x:row r="123">
      <x:c r="A123" t="str">
        <x:f>IF('Cash Inputs'!A20="","",'Cash Inputs'!A20)</x:f>
      </x:c>
      <x:c r="B123" t="n">
        <x:v>6</x:v>
      </x:c>
      <x:c r="C123" t="str">
        <x:v>Claim and clearinghouse configuration verified</x:v>
      </x:c>
      <x:c r="D123" s="139"/>
      <x:c r="G123" t="str">
        <x:f>IF(A123="","",IF(AND(H123=A123,OR(D123="Written confirmation",D123="Not applicable—reason documented"),LEN(TRIM(E123))&gt;0),"Cleared","Open"))</x:f>
      </x:c>
      <x:c r="H123" s="190"/>
    </x:row>
    <x:row r="124">
      <x:c r="A124" t="str">
        <x:f>IF('Cash Inputs'!A20="","",'Cash Inputs'!A20)</x:f>
      </x:c>
      <x:c r="B124" t="n">
        <x:v>7</x:v>
      </x:c>
      <x:c r="C124" t="str">
        <x:v>EFT and ERA active</x:v>
      </x:c>
      <x:c r="D124" s="139"/>
      <x:c r="G124" t="str">
        <x:f>IF(A124="","",IF(AND(H124=A124,OR(D124="Written confirmation",D124="Not applicable—reason documented"),LEN(TRIM(E124))&gt;0),"Cleared","Open"))</x:f>
      </x:c>
      <x:c r="H124" s="190"/>
    </x:row>
    <x:row r="125">
      <x:c r="A125" t="str">
        <x:f>IF('Cash Inputs'!A20="","",'Cash Inputs'!A20)</x:f>
      </x:c>
      <x:c r="B125" t="n">
        <x:v>8</x:v>
      </x:c>
      <x:c r="C125" t="str">
        <x:v>First paid claim reconciled to bank cash</x:v>
      </x:c>
      <x:c r="D125" s="139"/>
      <x:c r="G125" t="str">
        <x:f>IF(A125="","",IF(AND(H125=A125,OR(D125="Written confirmation",D125="Not applicable—reason documented"),LEN(TRIM(E125))&gt;0),"Cleared","Open"))</x:f>
      </x:c>
      <x:c r="H125" s="190"/>
    </x:row>
    <x:row r="126">
      <x:c r="A126" t="str">
        <x:f>IF('Cash Inputs'!A21="","",'Cash Inputs'!A21)</x:f>
      </x:c>
      <x:c r="B126" t="n">
        <x:v>1</x:v>
      </x:c>
      <x:c r="C126" t="str">
        <x:v>NPI, taxonomy, license, and identifiers current</x:v>
      </x:c>
      <x:c r="D126" s="139"/>
      <x:c r="G126" t="str">
        <x:f>IF(A126="","",IF(AND(H126=A126,OR(D126="Written confirmation",D126="Not applicable—reason documented"),LEN(TRIM(E126))&gt;0),"Cleared","Open"))</x:f>
      </x:c>
      <x:c r="H126" s="190"/>
    </x:row>
    <x:row r="127">
      <x:c r="A127" t="str">
        <x:f>IF('Cash Inputs'!A21="","",'Cash Inputs'!A21)</x:f>
      </x:c>
      <x:c r="B127" t="n">
        <x:v>2</x:v>
      </x:c>
      <x:c r="C127" t="str">
        <x:v>Credentialing profile complete and attested</x:v>
      </x:c>
      <x:c r="D127" s="139"/>
      <x:c r="G127" t="str">
        <x:f>IF(A127="","",IF(AND(H127=A127,OR(D127="Written confirmation",D127="Not applicable—reason documented"),LEN(TRIM(E127))&gt;0),"Cleared","Open"))</x:f>
      </x:c>
      <x:c r="H127" s="190"/>
    </x:row>
    <x:row r="128">
      <x:c r="A128" t="str">
        <x:f>IF('Cash Inputs'!A21="","",'Cash Inputs'!A21)</x:f>
      </x:c>
      <x:c r="B128" t="n">
        <x:v>3</x:v>
      </x:c>
      <x:c r="C128" t="str">
        <x:v>Contract and network path documented</x:v>
      </x:c>
      <x:c r="D128" s="139"/>
      <x:c r="G128" t="str">
        <x:f>IF(A128="","",IF(AND(H128=A128,OR(D128="Written confirmation",D128="Not applicable—reason documented"),LEN(TRIM(E128))&gt;0),"Cleared","Open"))</x:f>
      </x:c>
      <x:c r="H128" s="190"/>
    </x:row>
    <x:row r="129">
      <x:c r="A129" t="str">
        <x:f>IF('Cash Inputs'!A21="","",'Cash Inputs'!A21)</x:f>
      </x:c>
      <x:c r="B129" t="n">
        <x:v>4</x:v>
      </x:c>
      <x:c r="C129" t="str">
        <x:v>Provider, entity, location, product, and effective date confirmed</x:v>
      </x:c>
      <x:c r="D129" s="139"/>
      <x:c r="G129" t="str">
        <x:f>IF(A129="","",IF(AND(H129=A129,OR(D129="Written confirmation",D129="Not applicable—reason documented"),LEN(TRIM(E129))&gt;0),"Cleared","Open"))</x:f>
      </x:c>
      <x:c r="H129" s="190"/>
    </x:row>
    <x:row r="130">
      <x:c r="A130" t="str">
        <x:f>IF('Cash Inputs'!A21="","",'Cash Inputs'!A21)</x:f>
      </x:c>
      <x:c r="B130" t="n">
        <x:v>5</x:v>
      </x:c>
      <x:c r="C130" t="str">
        <x:v>Directory listing verified</x:v>
      </x:c>
      <x:c r="D130" s="139"/>
      <x:c r="G130" t="str">
        <x:f>IF(A130="","",IF(AND(H130=A130,OR(D130="Written confirmation",D130="Not applicable—reason documented"),LEN(TRIM(E130))&gt;0),"Cleared","Open"))</x:f>
      </x:c>
      <x:c r="H130" s="190"/>
    </x:row>
    <x:row r="131">
      <x:c r="A131" t="str">
        <x:f>IF('Cash Inputs'!A21="","",'Cash Inputs'!A21)</x:f>
      </x:c>
      <x:c r="B131" t="n">
        <x:v>6</x:v>
      </x:c>
      <x:c r="C131" t="str">
        <x:v>Claim and clearinghouse configuration verified</x:v>
      </x:c>
      <x:c r="D131" s="139"/>
      <x:c r="G131" t="str">
        <x:f>IF(A131="","",IF(AND(H131=A131,OR(D131="Written confirmation",D131="Not applicable—reason documented"),LEN(TRIM(E131))&gt;0),"Cleared","Open"))</x:f>
      </x:c>
      <x:c r="H131" s="190"/>
    </x:row>
    <x:row r="132">
      <x:c r="A132" t="str">
        <x:f>IF('Cash Inputs'!A21="","",'Cash Inputs'!A21)</x:f>
      </x:c>
      <x:c r="B132" t="n">
        <x:v>7</x:v>
      </x:c>
      <x:c r="C132" t="str">
        <x:v>EFT and ERA active</x:v>
      </x:c>
      <x:c r="D132" s="139"/>
      <x:c r="G132" t="str">
        <x:f>IF(A132="","",IF(AND(H132=A132,OR(D132="Written confirmation",D132="Not applicable—reason documented"),LEN(TRIM(E132))&gt;0),"Cleared","Open"))</x:f>
      </x:c>
      <x:c r="H132" s="190"/>
    </x:row>
    <x:row r="133">
      <x:c r="A133" t="str">
        <x:f>IF('Cash Inputs'!A21="","",'Cash Inputs'!A21)</x:f>
      </x:c>
      <x:c r="B133" t="n">
        <x:v>8</x:v>
      </x:c>
      <x:c r="C133" t="str">
        <x:v>First paid claim reconciled to bank cash</x:v>
      </x:c>
      <x:c r="D133" s="139"/>
      <x:c r="G133" t="str">
        <x:f>IF(A133="","",IF(AND(H133=A133,OR(D133="Written confirmation",D133="Not applicable—reason documented"),LEN(TRIM(E133))&gt;0),"Cleared","Open"))</x:f>
      </x:c>
      <x:c r="H133" s="190"/>
    </x:row>
    <x:row r="134">
      <x:c r="A134" t="str">
        <x:f>IF('Cash Inputs'!A22="","",'Cash Inputs'!A22)</x:f>
      </x:c>
      <x:c r="B134" t="n">
        <x:v>1</x:v>
      </x:c>
      <x:c r="C134" t="str">
        <x:v>NPI, taxonomy, license, and identifiers current</x:v>
      </x:c>
      <x:c r="D134" s="139"/>
      <x:c r="G134" t="str">
        <x:f>IF(A134="","",IF(AND(H134=A134,OR(D134="Written confirmation",D134="Not applicable—reason documented"),LEN(TRIM(E134))&gt;0),"Cleared","Open"))</x:f>
      </x:c>
      <x:c r="H134" s="190"/>
    </x:row>
    <x:row r="135">
      <x:c r="A135" t="str">
        <x:f>IF('Cash Inputs'!A22="","",'Cash Inputs'!A22)</x:f>
      </x:c>
      <x:c r="B135" t="n">
        <x:v>2</x:v>
      </x:c>
      <x:c r="C135" t="str">
        <x:v>Credentialing profile complete and attested</x:v>
      </x:c>
      <x:c r="D135" s="139"/>
      <x:c r="G135" t="str">
        <x:f>IF(A135="","",IF(AND(H135=A135,OR(D135="Written confirmation",D135="Not applicable—reason documented"),LEN(TRIM(E135))&gt;0),"Cleared","Open"))</x:f>
      </x:c>
      <x:c r="H135" s="190"/>
    </x:row>
    <x:row r="136">
      <x:c r="A136" t="str">
        <x:f>IF('Cash Inputs'!A22="","",'Cash Inputs'!A22)</x:f>
      </x:c>
      <x:c r="B136" t="n">
        <x:v>3</x:v>
      </x:c>
      <x:c r="C136" t="str">
        <x:v>Contract and network path documented</x:v>
      </x:c>
      <x:c r="D136" s="139"/>
      <x:c r="G136" t="str">
        <x:f>IF(A136="","",IF(AND(H136=A136,OR(D136="Written confirmation",D136="Not applicable—reason documented"),LEN(TRIM(E136))&gt;0),"Cleared","Open"))</x:f>
      </x:c>
      <x:c r="H136" s="190"/>
    </x:row>
    <x:row r="137">
      <x:c r="A137" t="str">
        <x:f>IF('Cash Inputs'!A22="","",'Cash Inputs'!A22)</x:f>
      </x:c>
      <x:c r="B137" t="n">
        <x:v>4</x:v>
      </x:c>
      <x:c r="C137" t="str">
        <x:v>Provider, entity, location, product, and effective date confirmed</x:v>
      </x:c>
      <x:c r="D137" s="139"/>
      <x:c r="G137" t="str">
        <x:f>IF(A137="","",IF(AND(H137=A137,OR(D137="Written confirmation",D137="Not applicable—reason documented"),LEN(TRIM(E137))&gt;0),"Cleared","Open"))</x:f>
      </x:c>
      <x:c r="H137" s="190"/>
    </x:row>
    <x:row r="138">
      <x:c r="A138" t="str">
        <x:f>IF('Cash Inputs'!A22="","",'Cash Inputs'!A22)</x:f>
      </x:c>
      <x:c r="B138" t="n">
        <x:v>5</x:v>
      </x:c>
      <x:c r="C138" t="str">
        <x:v>Directory listing verified</x:v>
      </x:c>
      <x:c r="D138" s="139"/>
      <x:c r="G138" t="str">
        <x:f>IF(A138="","",IF(AND(H138=A138,OR(D138="Written confirmation",D138="Not applicable—reason documented"),LEN(TRIM(E138))&gt;0),"Cleared","Open"))</x:f>
      </x:c>
      <x:c r="H138" s="190"/>
    </x:row>
    <x:row r="139">
      <x:c r="A139" t="str">
        <x:f>IF('Cash Inputs'!A22="","",'Cash Inputs'!A22)</x:f>
      </x:c>
      <x:c r="B139" t="n">
        <x:v>6</x:v>
      </x:c>
      <x:c r="C139" t="str">
        <x:v>Claim and clearinghouse configuration verified</x:v>
      </x:c>
      <x:c r="D139" s="139"/>
      <x:c r="G139" t="str">
        <x:f>IF(A139="","",IF(AND(H139=A139,OR(D139="Written confirmation",D139="Not applicable—reason documented"),LEN(TRIM(E139))&gt;0),"Cleared","Open"))</x:f>
      </x:c>
      <x:c r="H139" s="190"/>
    </x:row>
    <x:row r="140">
      <x:c r="A140" t="str">
        <x:f>IF('Cash Inputs'!A22="","",'Cash Inputs'!A22)</x:f>
      </x:c>
      <x:c r="B140" t="n">
        <x:v>7</x:v>
      </x:c>
      <x:c r="C140" t="str">
        <x:v>EFT and ERA active</x:v>
      </x:c>
      <x:c r="D140" s="139"/>
      <x:c r="G140" t="str">
        <x:f>IF(A140="","",IF(AND(H140=A140,OR(D140="Written confirmation",D140="Not applicable—reason documented"),LEN(TRIM(E140))&gt;0),"Cleared","Open"))</x:f>
      </x:c>
      <x:c r="H140" s="190"/>
    </x:row>
    <x:row r="141">
      <x:c r="A141" t="str">
        <x:f>IF('Cash Inputs'!A22="","",'Cash Inputs'!A22)</x:f>
      </x:c>
      <x:c r="B141" t="n">
        <x:v>8</x:v>
      </x:c>
      <x:c r="C141" t="str">
        <x:v>First paid claim reconciled to bank cash</x:v>
      </x:c>
      <x:c r="D141" s="139"/>
      <x:c r="G141" t="str">
        <x:f>IF(A141="","",IF(AND(H141=A141,OR(D141="Written confirmation",D141="Not applicable—reason documented"),LEN(TRIM(E141))&gt;0),"Cleared","Open"))</x:f>
      </x:c>
      <x:c r="H141" s="190"/>
    </x:row>
    <x:row r="142">
      <x:c r="A142" t="str">
        <x:f>IF('Cash Inputs'!A23="","",'Cash Inputs'!A23)</x:f>
      </x:c>
      <x:c r="B142" t="n">
        <x:v>1</x:v>
      </x:c>
      <x:c r="C142" t="str">
        <x:v>NPI, taxonomy, license, and identifiers current</x:v>
      </x:c>
      <x:c r="D142" s="139"/>
      <x:c r="G142" t="str">
        <x:f>IF(A142="","",IF(AND(H142=A142,OR(D142="Written confirmation",D142="Not applicable—reason documented"),LEN(TRIM(E142))&gt;0),"Cleared","Open"))</x:f>
      </x:c>
      <x:c r="H142" s="190"/>
    </x:row>
    <x:row r="143">
      <x:c r="A143" t="str">
        <x:f>IF('Cash Inputs'!A23="","",'Cash Inputs'!A23)</x:f>
      </x:c>
      <x:c r="B143" t="n">
        <x:v>2</x:v>
      </x:c>
      <x:c r="C143" t="str">
        <x:v>Credentialing profile complete and attested</x:v>
      </x:c>
      <x:c r="D143" s="139"/>
      <x:c r="G143" t="str">
        <x:f>IF(A143="","",IF(AND(H143=A143,OR(D143="Written confirmation",D143="Not applicable—reason documented"),LEN(TRIM(E143))&gt;0),"Cleared","Open"))</x:f>
      </x:c>
      <x:c r="H143" s="190"/>
    </x:row>
    <x:row r="144">
      <x:c r="A144" t="str">
        <x:f>IF('Cash Inputs'!A23="","",'Cash Inputs'!A23)</x:f>
      </x:c>
      <x:c r="B144" t="n">
        <x:v>3</x:v>
      </x:c>
      <x:c r="C144" t="str">
        <x:v>Contract and network path documented</x:v>
      </x:c>
      <x:c r="D144" s="139"/>
      <x:c r="G144" t="str">
        <x:f>IF(A144="","",IF(AND(H144=A144,OR(D144="Written confirmation",D144="Not applicable—reason documented"),LEN(TRIM(E144))&gt;0),"Cleared","Open"))</x:f>
      </x:c>
      <x:c r="H144" s="190"/>
    </x:row>
    <x:row r="145">
      <x:c r="A145" t="str">
        <x:f>IF('Cash Inputs'!A23="","",'Cash Inputs'!A23)</x:f>
      </x:c>
      <x:c r="B145" t="n">
        <x:v>4</x:v>
      </x:c>
      <x:c r="C145" t="str">
        <x:v>Provider, entity, location, product, and effective date confirmed</x:v>
      </x:c>
      <x:c r="D145" s="139"/>
      <x:c r="G145" t="str">
        <x:f>IF(A145="","",IF(AND(H145=A145,OR(D145="Written confirmation",D145="Not applicable—reason documented"),LEN(TRIM(E145))&gt;0),"Cleared","Open"))</x:f>
      </x:c>
      <x:c r="H145" s="190"/>
    </x:row>
    <x:row r="146">
      <x:c r="A146" t="str">
        <x:f>IF('Cash Inputs'!A23="","",'Cash Inputs'!A23)</x:f>
      </x:c>
      <x:c r="B146" t="n">
        <x:v>5</x:v>
      </x:c>
      <x:c r="C146" t="str">
        <x:v>Directory listing verified</x:v>
      </x:c>
      <x:c r="D146" s="139"/>
      <x:c r="G146" t="str">
        <x:f>IF(A146="","",IF(AND(H146=A146,OR(D146="Written confirmation",D146="Not applicable—reason documented"),LEN(TRIM(E146))&gt;0),"Cleared","Open"))</x:f>
      </x:c>
      <x:c r="H146" s="190"/>
    </x:row>
    <x:row r="147">
      <x:c r="A147" t="str">
        <x:f>IF('Cash Inputs'!A23="","",'Cash Inputs'!A23)</x:f>
      </x:c>
      <x:c r="B147" t="n">
        <x:v>6</x:v>
      </x:c>
      <x:c r="C147" t="str">
        <x:v>Claim and clearinghouse configuration verified</x:v>
      </x:c>
      <x:c r="D147" s="139"/>
      <x:c r="G147" t="str">
        <x:f>IF(A147="","",IF(AND(H147=A147,OR(D147="Written confirmation",D147="Not applicable—reason documented"),LEN(TRIM(E147))&gt;0),"Cleared","Open"))</x:f>
      </x:c>
      <x:c r="H147" s="190"/>
    </x:row>
    <x:row r="148">
      <x:c r="A148" t="str">
        <x:f>IF('Cash Inputs'!A23="","",'Cash Inputs'!A23)</x:f>
      </x:c>
      <x:c r="B148" t="n">
        <x:v>7</x:v>
      </x:c>
      <x:c r="C148" t="str">
        <x:v>EFT and ERA active</x:v>
      </x:c>
      <x:c r="D148" s="139"/>
      <x:c r="G148" t="str">
        <x:f>IF(A148="","",IF(AND(H148=A148,OR(D148="Written confirmation",D148="Not applicable—reason documented"),LEN(TRIM(E148))&gt;0),"Cleared","Open"))</x:f>
      </x:c>
      <x:c r="H148" s="190"/>
    </x:row>
    <x:row r="149">
      <x:c r="A149" t="str">
        <x:f>IF('Cash Inputs'!A23="","",'Cash Inputs'!A23)</x:f>
      </x:c>
      <x:c r="B149" t="n">
        <x:v>8</x:v>
      </x:c>
      <x:c r="C149" t="str">
        <x:v>First paid claim reconciled to bank cash</x:v>
      </x:c>
      <x:c r="D149" s="139"/>
      <x:c r="G149" t="str">
        <x:f>IF(A149="","",IF(AND(H149=A149,OR(D149="Written confirmation",D149="Not applicable—reason documented"),LEN(TRIM(E149))&gt;0),"Cleared","Open"))</x:f>
      </x:c>
      <x:c r="H149" s="190"/>
    </x:row>
    <x:row r="150">
      <x:c r="A150" t="str">
        <x:f>IF('Cash Inputs'!A24="","",'Cash Inputs'!A24)</x:f>
      </x:c>
      <x:c r="B150" t="n">
        <x:v>1</x:v>
      </x:c>
      <x:c r="C150" t="str">
        <x:v>NPI, taxonomy, license, and identifiers current</x:v>
      </x:c>
      <x:c r="D150" s="139"/>
      <x:c r="G150" t="str">
        <x:f>IF(A150="","",IF(AND(H150=A150,OR(D150="Written confirmation",D150="Not applicable—reason documented"),LEN(TRIM(E150))&gt;0),"Cleared","Open"))</x:f>
      </x:c>
      <x:c r="H150" s="190"/>
    </x:row>
    <x:row r="151">
      <x:c r="A151" t="str">
        <x:f>IF('Cash Inputs'!A24="","",'Cash Inputs'!A24)</x:f>
      </x:c>
      <x:c r="B151" t="n">
        <x:v>2</x:v>
      </x:c>
      <x:c r="C151" t="str">
        <x:v>Credentialing profile complete and attested</x:v>
      </x:c>
      <x:c r="D151" s="139"/>
      <x:c r="G151" t="str">
        <x:f>IF(A151="","",IF(AND(H151=A151,OR(D151="Written confirmation",D151="Not applicable—reason documented"),LEN(TRIM(E151))&gt;0),"Cleared","Open"))</x:f>
      </x:c>
      <x:c r="H151" s="190"/>
    </x:row>
    <x:row r="152">
      <x:c r="A152" t="str">
        <x:f>IF('Cash Inputs'!A24="","",'Cash Inputs'!A24)</x:f>
      </x:c>
      <x:c r="B152" t="n">
        <x:v>3</x:v>
      </x:c>
      <x:c r="C152" t="str">
        <x:v>Contract and network path documented</x:v>
      </x:c>
      <x:c r="D152" s="139"/>
      <x:c r="G152" t="str">
        <x:f>IF(A152="","",IF(AND(H152=A152,OR(D152="Written confirmation",D152="Not applicable—reason documented"),LEN(TRIM(E152))&gt;0),"Cleared","Open"))</x:f>
      </x:c>
      <x:c r="H152" s="190"/>
    </x:row>
    <x:row r="153">
      <x:c r="A153" t="str">
        <x:f>IF('Cash Inputs'!A24="","",'Cash Inputs'!A24)</x:f>
      </x:c>
      <x:c r="B153" t="n">
        <x:v>4</x:v>
      </x:c>
      <x:c r="C153" t="str">
        <x:v>Provider, entity, location, product, and effective date confirmed</x:v>
      </x:c>
      <x:c r="D153" s="139"/>
      <x:c r="G153" t="str">
        <x:f>IF(A153="","",IF(AND(H153=A153,OR(D153="Written confirmation",D153="Not applicable—reason documented"),LEN(TRIM(E153))&gt;0),"Cleared","Open"))</x:f>
      </x:c>
      <x:c r="H153" s="190"/>
    </x:row>
    <x:row r="154">
      <x:c r="A154" t="str">
        <x:f>IF('Cash Inputs'!A24="","",'Cash Inputs'!A24)</x:f>
      </x:c>
      <x:c r="B154" t="n">
        <x:v>5</x:v>
      </x:c>
      <x:c r="C154" t="str">
        <x:v>Directory listing verified</x:v>
      </x:c>
      <x:c r="D154" s="139"/>
      <x:c r="G154" t="str">
        <x:f>IF(A154="","",IF(AND(H154=A154,OR(D154="Written confirmation",D154="Not applicable—reason documented"),LEN(TRIM(E154))&gt;0),"Cleared","Open"))</x:f>
      </x:c>
      <x:c r="H154" s="190"/>
    </x:row>
    <x:row r="155">
      <x:c r="A155" t="str">
        <x:f>IF('Cash Inputs'!A24="","",'Cash Inputs'!A24)</x:f>
      </x:c>
      <x:c r="B155" t="n">
        <x:v>6</x:v>
      </x:c>
      <x:c r="C155" t="str">
        <x:v>Claim and clearinghouse configuration verified</x:v>
      </x:c>
      <x:c r="D155" s="139"/>
      <x:c r="G155" t="str">
        <x:f>IF(A155="","",IF(AND(H155=A155,OR(D155="Written confirmation",D155="Not applicable—reason documented"),LEN(TRIM(E155))&gt;0),"Cleared","Open"))</x:f>
      </x:c>
      <x:c r="H155" s="190"/>
    </x:row>
    <x:row r="156">
      <x:c r="A156" t="str">
        <x:f>IF('Cash Inputs'!A24="","",'Cash Inputs'!A24)</x:f>
      </x:c>
      <x:c r="B156" t="n">
        <x:v>7</x:v>
      </x:c>
      <x:c r="C156" t="str">
        <x:v>EFT and ERA active</x:v>
      </x:c>
      <x:c r="D156" s="139"/>
      <x:c r="G156" t="str">
        <x:f>IF(A156="","",IF(AND(H156=A156,OR(D156="Written confirmation",D156="Not applicable—reason documented"),LEN(TRIM(E156))&gt;0),"Cleared","Open"))</x:f>
      </x:c>
      <x:c r="H156" s="190"/>
    </x:row>
    <x:row r="157">
      <x:c r="A157" t="str">
        <x:f>IF('Cash Inputs'!A24="","",'Cash Inputs'!A24)</x:f>
      </x:c>
      <x:c r="B157" t="n">
        <x:v>8</x:v>
      </x:c>
      <x:c r="C157" t="str">
        <x:v>First paid claim reconciled to bank cash</x:v>
      </x:c>
      <x:c r="D157" s="139"/>
      <x:c r="G157" t="str">
        <x:f>IF(A157="","",IF(AND(H157=A157,OR(D157="Written confirmation",D157="Not applicable—reason documented"),LEN(TRIM(E157))&gt;0),"Cleared","Open"))</x:f>
      </x:c>
      <x:c r="H157" s="190"/>
    </x:row>
    <x:row r="158">
      <x:c r="A158" t="str">
        <x:f>IF('Cash Inputs'!A25="","",'Cash Inputs'!A25)</x:f>
      </x:c>
      <x:c r="B158" t="n">
        <x:v>1</x:v>
      </x:c>
      <x:c r="C158" t="str">
        <x:v>NPI, taxonomy, license, and identifiers current</x:v>
      </x:c>
      <x:c r="D158" s="139"/>
      <x:c r="G158" t="str">
        <x:f>IF(A158="","",IF(AND(H158=A158,OR(D158="Written confirmation",D158="Not applicable—reason documented"),LEN(TRIM(E158))&gt;0),"Cleared","Open"))</x:f>
      </x:c>
      <x:c r="H158" s="190"/>
    </x:row>
    <x:row r="159">
      <x:c r="A159" t="str">
        <x:f>IF('Cash Inputs'!A25="","",'Cash Inputs'!A25)</x:f>
      </x:c>
      <x:c r="B159" t="n">
        <x:v>2</x:v>
      </x:c>
      <x:c r="C159" t="str">
        <x:v>Credentialing profile complete and attested</x:v>
      </x:c>
      <x:c r="D159" s="139"/>
      <x:c r="G159" t="str">
        <x:f>IF(A159="","",IF(AND(H159=A159,OR(D159="Written confirmation",D159="Not applicable—reason documented"),LEN(TRIM(E159))&gt;0),"Cleared","Open"))</x:f>
      </x:c>
      <x:c r="H159" s="190"/>
    </x:row>
    <x:row r="160">
      <x:c r="A160" t="str">
        <x:f>IF('Cash Inputs'!A25="","",'Cash Inputs'!A25)</x:f>
      </x:c>
      <x:c r="B160" t="n">
        <x:v>3</x:v>
      </x:c>
      <x:c r="C160" t="str">
        <x:v>Contract and network path documented</x:v>
      </x:c>
      <x:c r="D160" s="139"/>
      <x:c r="G160" t="str">
        <x:f>IF(A160="","",IF(AND(H160=A160,OR(D160="Written confirmation",D160="Not applicable—reason documented"),LEN(TRIM(E160))&gt;0),"Cleared","Open"))</x:f>
      </x:c>
      <x:c r="H160" s="190"/>
    </x:row>
    <x:row r="161">
      <x:c r="A161" t="str">
        <x:f>IF('Cash Inputs'!A25="","",'Cash Inputs'!A25)</x:f>
      </x:c>
      <x:c r="B161" t="n">
        <x:v>4</x:v>
      </x:c>
      <x:c r="C161" t="str">
        <x:v>Provider, entity, location, product, and effective date confirmed</x:v>
      </x:c>
      <x:c r="D161" s="139"/>
      <x:c r="G161" t="str">
        <x:f>IF(A161="","",IF(AND(H161=A161,OR(D161="Written confirmation",D161="Not applicable—reason documented"),LEN(TRIM(E161))&gt;0),"Cleared","Open"))</x:f>
      </x:c>
      <x:c r="H161" s="190"/>
    </x:row>
    <x:row r="162">
      <x:c r="A162" t="str">
        <x:f>IF('Cash Inputs'!A25="","",'Cash Inputs'!A25)</x:f>
      </x:c>
      <x:c r="B162" t="n">
        <x:v>5</x:v>
      </x:c>
      <x:c r="C162" t="str">
        <x:v>Directory listing verified</x:v>
      </x:c>
      <x:c r="D162" s="139"/>
      <x:c r="G162" t="str">
        <x:f>IF(A162="","",IF(AND(H162=A162,OR(D162="Written confirmation",D162="Not applicable—reason documented"),LEN(TRIM(E162))&gt;0),"Cleared","Open"))</x:f>
      </x:c>
      <x:c r="H162" s="190"/>
    </x:row>
    <x:row r="163">
      <x:c r="A163" t="str">
        <x:f>IF('Cash Inputs'!A25="","",'Cash Inputs'!A25)</x:f>
      </x:c>
      <x:c r="B163" t="n">
        <x:v>6</x:v>
      </x:c>
      <x:c r="C163" t="str">
        <x:v>Claim and clearinghouse configuration verified</x:v>
      </x:c>
      <x:c r="D163" s="139"/>
      <x:c r="G163" t="str">
        <x:f>IF(A163="","",IF(AND(H163=A163,OR(D163="Written confirmation",D163="Not applicable—reason documented"),LEN(TRIM(E163))&gt;0),"Cleared","Open"))</x:f>
      </x:c>
      <x:c r="H163" s="190"/>
    </x:row>
    <x:row r="164">
      <x:c r="A164" t="str">
        <x:f>IF('Cash Inputs'!A25="","",'Cash Inputs'!A25)</x:f>
      </x:c>
      <x:c r="B164" t="n">
        <x:v>7</x:v>
      </x:c>
      <x:c r="C164" t="str">
        <x:v>EFT and ERA active</x:v>
      </x:c>
      <x:c r="D164" s="139"/>
      <x:c r="G164" t="str">
        <x:f>IF(A164="","",IF(AND(H164=A164,OR(D164="Written confirmation",D164="Not applicable—reason documented"),LEN(TRIM(E164))&gt;0),"Cleared","Open"))</x:f>
      </x:c>
      <x:c r="H164" s="190"/>
    </x:row>
    <x:row r="165">
      <x:c r="A165" t="str">
        <x:f>IF('Cash Inputs'!A25="","",'Cash Inputs'!A25)</x:f>
      </x:c>
      <x:c r="B165" t="n">
        <x:v>8</x:v>
      </x:c>
      <x:c r="C165" t="str">
        <x:v>First paid claim reconciled to bank cash</x:v>
      </x:c>
      <x:c r="D165" s="139"/>
      <x:c r="G165" t="str">
        <x:f>IF(A165="","",IF(AND(H165=A165,OR(D165="Written confirmation",D165="Not applicable—reason documented"),LEN(TRIM(E165))&gt;0),"Cleared","Open"))</x:f>
      </x:c>
      <x:c r="H165" s="190"/>
    </x:row>
  </x:sheetData>
  <x:mergeCells>
    <x:mergeCell ref="A1:G1"/>
    <x:mergeCell ref="A2:G3"/>
  </x:mergeCells>
  <x:conditionalFormatting sqref="G6:G29">
    <x:cfRule type="containsText" dxfId="0" priority="1" operator="containsText" text="Open"/>
    <x:cfRule type="containsText" dxfId="1" priority="2" operator="containsText" text="Cleared"/>
  </x:conditionalFormatting>
  <x:dataValidations count="2">
    <x:dataValidation type="list" sqref="D6:D29">
      <x:formula1>"Not started,In progress,Written confirmation,Not applicable—reason documented"</x:formula1>
    </x:dataValidation>
    <x:dataValidation type="list" sqref="D6:D165">
      <x:formula1>"Not started,In progress,Written confirmation,Not applicable—reason documented"</x:formula1>
    </x:dataValidation>
  </x:dataValidations>
  <x:pageMargins left="0.7" right="0.7" top="0.75" bottom="0.75" header="0.3" footer="0.3"/>
  <x:tableParts count="1">
    <x:tablePart xmlns:r="http://schemas.openxmlformats.org/officeDocument/2006/relationships" r:id="R8a2759aa0f3e4250"/>
  </x:tableParts>
</x:worksheet>
</file>

<file path=xl/worksheets/sheet5.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43"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38" hidden="0" customWidth="1"/>
    <x:col min="11" max="11" width="24" hidden="0" customWidth="1"/>
    <x:col min="12" max="12" width="24" hidden="0" customWidth="1"/>
    <x:col min="13" max="13" width="24" hidden="0" customWidth="1"/>
    <x:col min="14" max="14" width="24" hidden="0" customWidth="1"/>
    <x:col min="15" max="15" width="24" hidden="0" customWidth="1"/>
    <x:col min="16" max="16" width="24" hidden="0" customWidth="1"/>
    <x:col min="17" max="17" width="24" hidden="0" customWidth="1"/>
    <x:col min="18" max="18" width="24" hidden="0" customWidth="1"/>
    <x:col min="19" max="19" width="27" hidden="0" customWidth="1"/>
  </x:cols>
  <x:sheetData>
    <x:row r="1" ht="25" customHeight="1">
      <x:c r="A1" s="110"/>
      <x:c r="B1" s="110"/>
      <x:c r="C1" s="110"/>
      <x:c r="D1" s="110"/>
      <x:c r="E1" s="110"/>
      <x:c r="F1" s="110"/>
      <x:c r="G1" s="110"/>
      <x:c r="H1" s="110"/>
      <x:c r="I1" s="110"/>
      <x:c r="J1" s="110"/>
      <x:c r="K1" s="110"/>
      <x:c r="L1" s="110"/>
      <x:c r="M1" s="110"/>
      <x:c r="N1" s="110"/>
      <x:c r="O1" s="110"/>
      <x:c r="P1" s="110"/>
      <x:c r="Q1" s="110"/>
      <x:c r="R1" s="110"/>
      <x:c r="S1" s="110"/>
    </x:row>
    <x:row r="2" ht="25" customHeight="1">
      <x:c r="A2" s="111" t="str">
        <x:v>Payer cash inputs · up to 20 relationships</x:v>
      </x:c>
      <x:c r="B2" s="110"/>
      <x:c r="C2" s="110"/>
      <x:c r="D2" s="110"/>
      <x:c r="E2" s="110"/>
      <x:c r="F2" s="110"/>
      <x:c r="G2" s="110"/>
      <x:c r="H2" s="110"/>
      <x:c r="I2" s="110"/>
      <x:c r="J2" s="110"/>
      <x:c r="K2" s="110"/>
      <x:c r="L2" s="110"/>
      <x:c r="M2" s="110"/>
      <x:c r="N2" s="110"/>
      <x:c r="O2" s="110"/>
      <x:c r="P2" s="110"/>
      <x:c r="Q2" s="110"/>
      <x:c r="R2" s="110"/>
      <x:c r="S2" s="110"/>
    </x:row>
    <x:row r="3" ht="25" customHeight="1">
      <x:c r="A3" s="112"/>
      <x:c r="B3" s="112"/>
      <x:c r="C3" s="112"/>
      <x:c r="D3" s="112"/>
      <x:c r="E3" s="112"/>
      <x:c r="F3" s="112"/>
      <x:c r="G3" s="112"/>
      <x:c r="H3" s="112"/>
      <x:c r="I3" s="112"/>
      <x:c r="J3" s="112"/>
      <x:c r="K3" s="112"/>
      <x:c r="L3" s="112"/>
      <x:c r="M3" s="112"/>
      <x:c r="N3" s="112"/>
      <x:c r="O3" s="112"/>
      <x:c r="P3" s="112"/>
      <x:c r="Q3" s="112"/>
      <x:c r="R3" s="112"/>
      <x:c r="S3" s="112"/>
    </x:row>
    <x:row r="4" ht="25" customHeight="1">
      <x:c r="A4" s="110" t="str">
        <x:v>Weeks are relative to the transition start. Numeric fields B:I; supporting record J.</x:v>
      </x:c>
      <x:c r="B4" s="110"/>
      <x:c r="C4" s="110"/>
      <x:c r="D4" s="110"/>
      <x:c r="E4" s="110"/>
      <x:c r="F4" s="110"/>
      <x:c r="G4" s="110"/>
      <x:c r="H4" s="110"/>
      <x:c r="I4" s="110"/>
      <x:c r="J4" s="110"/>
      <x:c r="K4" s="110"/>
      <x:c r="L4" s="110"/>
      <x:c r="M4" s="110"/>
      <x:c r="N4" s="110"/>
      <x:c r="O4" s="110"/>
      <x:c r="P4" s="110"/>
      <x:c r="Q4" s="110"/>
      <x:c r="R4" s="110"/>
      <x:c r="S4" s="110"/>
    </x:row>
    <x:row r="5" ht="42" customHeight="1">
      <x:c r="A5" s="116" t="str">
        <x:v>Payer</x:v>
      </x:c>
      <x:c r="B5" s="116" t="str">
        <x:v>Weekly expected allowed</x:v>
      </x:c>
      <x:c r="C5" s="116" t="str">
        <x:v>Steady collection %</x:v>
      </x:c>
      <x:c r="D5" s="116" t="str">
        <x:v>Effective week</x:v>
      </x:c>
      <x:c r="E5" s="116" t="str">
        <x:v>Service-to-bank days</x:v>
      </x:c>
      <x:c r="F5" s="116" t="str">
        <x:v>Care during pending %</x:v>
      </x:c>
      <x:c r="G5" s="116" t="str">
        <x:v>Pending cash collected now %</x:v>
      </x:c>
      <x:c r="H5" s="116" t="str">
        <x:v>Remaining cash recoverable later %</x:v>
      </x:c>
      <x:c r="I5" s="116" t="str">
        <x:v>Recovery week</x:v>
      </x:c>
      <x:c r="J5" s="116" t="str">
        <x:v>Supporting record</x:v>
      </x:c>
      <x:c r="K5" s="116" t="str">
        <x:v>Weekly expected bank cash</x:v>
      </x:c>
      <x:c r="L5" s="116" t="str">
        <x:v>Pending weeks</x:v>
      </x:c>
      <x:c r="M5" s="116" t="str">
        <x:v>Pending expected cash</x:v>
      </x:c>
      <x:c r="N5" s="116" t="str">
        <x:v>Interim bank cash</x:v>
      </x:c>
      <x:c r="O5" s="116" t="str">
        <x:v>Recoverable later</x:v>
      </x:c>
      <x:c r="P5" s="116" t="str">
        <x:v>Unresolved exposure</x:v>
      </x:c>
      <x:c r="Q5" s="116" t="str">
        <x:v>Access cash at risk</x:v>
      </x:c>
      <x:c r="R5" s="116" t="str">
        <x:v>First standard bank week</x:v>
      </x:c>
      <x:c r="S5" s="116" t="str">
        <x:v>Input check</x:v>
      </x:c>
    </x:row>
    <x:row r="6" ht="25" customHeight="1">
      <x:c r="A6" s="110"/>
      <x:c r="B6" s="120"/>
      <x:c r="C6" s="121"/>
      <x:c r="D6" s="120"/>
      <x:c r="E6" s="120"/>
      <x:c r="F6" s="121"/>
      <x:c r="G6" s="121"/>
      <x:c r="H6" s="121"/>
      <x:c r="I6" s="120"/>
      <x:c r="J6" s="110"/>
      <x:c r="K6" s="110" t="str">
        <x:f>IF(S6="Ready",B6*C6,"")</x:f>
      </x:c>
      <x:c r="L6" s="110" t="str">
        <x:f>IF(S6="Ready",MIN(26,MAX(0,D6-1)),"")</x:f>
      </x:c>
      <x:c r="M6" s="110" t="str">
        <x:f>IF(S6="Ready",K6*L6*F6,"")</x:f>
      </x:c>
      <x:c r="N6" s="110" t="str">
        <x:f>IF(S6="Ready",M6*G6,"")</x:f>
      </x:c>
      <x:c r="O6" s="110" t="str">
        <x:f>IF(S6="Ready",(M6-N6)*H6,"")</x:f>
      </x:c>
      <x:c r="P6" s="110" t="str">
        <x:f>IF(S6="Ready",M6-N6-O6,"")</x:f>
      </x:c>
      <x:c r="Q6" s="110" t="str">
        <x:f>IF(S6="Ready",K6*L6*(1-F6),"")</x:f>
      </x:c>
      <x:c r="R6" s="110" t="str">
        <x:f>IF(S6="Ready",D6+ROUNDUP(E6/7,0),"")</x:f>
      </x:c>
      <x:c r="S6" s="110" t="str">
        <x:f>IF(COUNTA(A6:J6)=0,"",IF(AND(A6&lt;&gt;"",COUNT(B6:I6)=8,MIN(B6:I6)&gt;=0,C6&lt;=1,D6&gt;=1,D6=INT(D6),F6&lt;=1,G6&lt;=1,H6&lt;=1,I6=INT(I6),OR(H6=0,AND(I6&gt;0,I6&gt;=D6)),COUNTIF($A$6:$A$25,A6)=1),"Ready","Missing / invalid"))</x:f>
      </x:c>
    </x:row>
    <x:row r="7" ht="25" customHeight="1">
      <x:c r="A7" s="110"/>
      <x:c r="B7" s="120"/>
      <x:c r="C7" s="121"/>
      <x:c r="D7" s="120"/>
      <x:c r="E7" s="120"/>
      <x:c r="F7" s="121"/>
      <x:c r="G7" s="121"/>
      <x:c r="H7" s="121"/>
      <x:c r="I7" s="120"/>
      <x:c r="J7" s="110"/>
      <x:c r="K7" s="110" t="str">
        <x:f>IF(S7="Ready",B7*C7,"")</x:f>
      </x:c>
      <x:c r="L7" s="110" t="str">
        <x:f>IF(S7="Ready",MIN(26,MAX(0,D7-1)),"")</x:f>
      </x:c>
      <x:c r="M7" s="110" t="str">
        <x:f>IF(S7="Ready",K7*L7*F7,"")</x:f>
      </x:c>
      <x:c r="N7" s="110" t="str">
        <x:f>IF(S7="Ready",M7*G7,"")</x:f>
      </x:c>
      <x:c r="O7" s="110" t="str">
        <x:f>IF(S7="Ready",(M7-N7)*H7,"")</x:f>
      </x:c>
      <x:c r="P7" s="110" t="str">
        <x:f>IF(S7="Ready",M7-N7-O7,"")</x:f>
      </x:c>
      <x:c r="Q7" s="110" t="str">
        <x:f>IF(S7="Ready",K7*L7*(1-F7),"")</x:f>
      </x:c>
      <x:c r="R7" s="110" t="str">
        <x:f>IF(S7="Ready",D7+ROUNDUP(E7/7,0),"")</x:f>
      </x:c>
      <x:c r="S7" s="110" t="str">
        <x:f>IF(COUNTA(A7:J7)=0,"",IF(AND(A7&lt;&gt;"",COUNT(B7:I7)=8,MIN(B7:I7)&gt;=0,C7&lt;=1,D7&gt;=1,D7=INT(D7),F7&lt;=1,G7&lt;=1,H7&lt;=1,I7=INT(I7),OR(H7=0,AND(I7&gt;0,I7&gt;=D7)),COUNTIF($A$6:$A$25,A7)=1),"Ready","Missing / invalid"))</x:f>
      </x:c>
    </x:row>
    <x:row r="8" ht="25" customHeight="1">
      <x:c r="A8" s="110"/>
      <x:c r="B8" s="120"/>
      <x:c r="C8" s="121"/>
      <x:c r="D8" s="120"/>
      <x:c r="E8" s="120"/>
      <x:c r="F8" s="121"/>
      <x:c r="G8" s="121"/>
      <x:c r="H8" s="121"/>
      <x:c r="I8" s="120"/>
      <x:c r="J8" s="110"/>
      <x:c r="K8" s="110" t="str">
        <x:f>IF(S8="Ready",B8*C8,"")</x:f>
      </x:c>
      <x:c r="L8" s="110" t="str">
        <x:f>IF(S8="Ready",MIN(26,MAX(0,D8-1)),"")</x:f>
      </x:c>
      <x:c r="M8" s="110" t="str">
        <x:f>IF(S8="Ready",K8*L8*F8,"")</x:f>
      </x:c>
      <x:c r="N8" s="110" t="str">
        <x:f>IF(S8="Ready",M8*G8,"")</x:f>
      </x:c>
      <x:c r="O8" s="110" t="str">
        <x:f>IF(S8="Ready",(M8-N8)*H8,"")</x:f>
      </x:c>
      <x:c r="P8" s="110" t="str">
        <x:f>IF(S8="Ready",M8-N8-O8,"")</x:f>
      </x:c>
      <x:c r="Q8" s="110" t="str">
        <x:f>IF(S8="Ready",K8*L8*(1-F8),"")</x:f>
      </x:c>
      <x:c r="R8" s="110" t="str">
        <x:f>IF(S8="Ready",D8+ROUNDUP(E8/7,0),"")</x:f>
      </x:c>
      <x:c r="S8" s="110" t="str">
        <x:f>IF(COUNTA(A8:J8)=0,"",IF(AND(A8&lt;&gt;"",COUNT(B8:I8)=8,MIN(B8:I8)&gt;=0,C8&lt;=1,D8&gt;=1,D8=INT(D8),F8&lt;=1,G8&lt;=1,H8&lt;=1,I8=INT(I8),OR(H8=0,AND(I8&gt;0,I8&gt;=D8)),COUNTIF($A$6:$A$25,A8)=1),"Ready","Missing / invalid"))</x:f>
      </x:c>
    </x:row>
    <x:row r="9" ht="25" customHeight="1">
      <x:c r="A9" s="110"/>
      <x:c r="B9" s="120"/>
      <x:c r="C9" s="121"/>
      <x:c r="D9" s="120"/>
      <x:c r="E9" s="120"/>
      <x:c r="F9" s="121"/>
      <x:c r="G9" s="121"/>
      <x:c r="H9" s="121"/>
      <x:c r="I9" s="120"/>
      <x:c r="J9" s="110"/>
      <x:c r="K9" s="110" t="str">
        <x:f>IF(S9="Ready",B9*C9,"")</x:f>
      </x:c>
      <x:c r="L9" s="110" t="str">
        <x:f>IF(S9="Ready",MIN(26,MAX(0,D9-1)),"")</x:f>
      </x:c>
      <x:c r="M9" s="110" t="str">
        <x:f>IF(S9="Ready",K9*L9*F9,"")</x:f>
      </x:c>
      <x:c r="N9" s="110" t="str">
        <x:f>IF(S9="Ready",M9*G9,"")</x:f>
      </x:c>
      <x:c r="O9" s="110" t="str">
        <x:f>IF(S9="Ready",(M9-N9)*H9,"")</x:f>
      </x:c>
      <x:c r="P9" s="110" t="str">
        <x:f>IF(S9="Ready",M9-N9-O9,"")</x:f>
      </x:c>
      <x:c r="Q9" s="110" t="str">
        <x:f>IF(S9="Ready",K9*L9*(1-F9),"")</x:f>
      </x:c>
      <x:c r="R9" s="110" t="str">
        <x:f>IF(S9="Ready",D9+ROUNDUP(E9/7,0),"")</x:f>
      </x:c>
      <x:c r="S9" s="110" t="str">
        <x:f>IF(COUNTA(A9:J9)=0,"",IF(AND(A9&lt;&gt;"",COUNT(B9:I9)=8,MIN(B9:I9)&gt;=0,C9&lt;=1,D9&gt;=1,D9=INT(D9),F9&lt;=1,G9&lt;=1,H9&lt;=1,I9=INT(I9),OR(H9=0,AND(I9&gt;0,I9&gt;=D9)),COUNTIF($A$6:$A$25,A9)=1),"Ready","Missing / invalid"))</x:f>
      </x:c>
    </x:row>
    <x:row r="10" ht="25" customHeight="1">
      <x:c r="A10" s="110"/>
      <x:c r="B10" s="120"/>
      <x:c r="C10" s="121"/>
      <x:c r="D10" s="120"/>
      <x:c r="E10" s="120"/>
      <x:c r="F10" s="121"/>
      <x:c r="G10" s="121"/>
      <x:c r="H10" s="121"/>
      <x:c r="I10" s="120"/>
      <x:c r="J10" s="110"/>
      <x:c r="K10" s="110" t="str">
        <x:f>IF(S10="Ready",B10*C10,"")</x:f>
      </x:c>
      <x:c r="L10" s="110" t="str">
        <x:f>IF(S10="Ready",MIN(26,MAX(0,D10-1)),"")</x:f>
      </x:c>
      <x:c r="M10" s="110" t="str">
        <x:f>IF(S10="Ready",K10*L10*F10,"")</x:f>
      </x:c>
      <x:c r="N10" s="110" t="str">
        <x:f>IF(S10="Ready",M10*G10,"")</x:f>
      </x:c>
      <x:c r="O10" s="110" t="str">
        <x:f>IF(S10="Ready",(M10-N10)*H10,"")</x:f>
      </x:c>
      <x:c r="P10" s="110" t="str">
        <x:f>IF(S10="Ready",M10-N10-O10,"")</x:f>
      </x:c>
      <x:c r="Q10" s="110" t="str">
        <x:f>IF(S10="Ready",K10*L10*(1-F10),"")</x:f>
      </x:c>
      <x:c r="R10" s="110" t="str">
        <x:f>IF(S10="Ready",D10+ROUNDUP(E10/7,0),"")</x:f>
      </x:c>
      <x:c r="S10" s="110" t="str">
        <x:f>IF(COUNTA(A10:J10)=0,"",IF(AND(A10&lt;&gt;"",COUNT(B10:I10)=8,MIN(B10:I10)&gt;=0,C10&lt;=1,D10&gt;=1,D10=INT(D10),F10&lt;=1,G10&lt;=1,H10&lt;=1,I10=INT(I10),OR(H10=0,AND(I10&gt;0,I10&gt;=D10)),COUNTIF($A$6:$A$25,A10)=1),"Ready","Missing / invalid"))</x:f>
      </x:c>
    </x:row>
    <x:row r="11" ht="25" customHeight="1">
      <x:c r="A11" s="110"/>
      <x:c r="B11" s="120"/>
      <x:c r="C11" s="121"/>
      <x:c r="D11" s="120"/>
      <x:c r="E11" s="120"/>
      <x:c r="F11" s="121"/>
      <x:c r="G11" s="121"/>
      <x:c r="H11" s="121"/>
      <x:c r="I11" s="120"/>
      <x:c r="J11" s="110"/>
      <x:c r="K11" s="110" t="str">
        <x:f>IF(S11="Ready",B11*C11,"")</x:f>
      </x:c>
      <x:c r="L11" s="110" t="str">
        <x:f>IF(S11="Ready",MIN(26,MAX(0,D11-1)),"")</x:f>
      </x:c>
      <x:c r="M11" s="110" t="str">
        <x:f>IF(S11="Ready",K11*L11*F11,"")</x:f>
      </x:c>
      <x:c r="N11" s="110" t="str">
        <x:f>IF(S11="Ready",M11*G11,"")</x:f>
      </x:c>
      <x:c r="O11" s="110" t="str">
        <x:f>IF(S11="Ready",(M11-N11)*H11,"")</x:f>
      </x:c>
      <x:c r="P11" s="110" t="str">
        <x:f>IF(S11="Ready",M11-N11-O11,"")</x:f>
      </x:c>
      <x:c r="Q11" s="110" t="str">
        <x:f>IF(S11="Ready",K11*L11*(1-F11),"")</x:f>
      </x:c>
      <x:c r="R11" s="110" t="str">
        <x:f>IF(S11="Ready",D11+ROUNDUP(E11/7,0),"")</x:f>
      </x:c>
      <x:c r="S11" s="110" t="str">
        <x:f>IF(COUNTA(A11:J11)=0,"",IF(AND(A11&lt;&gt;"",COUNT(B11:I11)=8,MIN(B11:I11)&gt;=0,C11&lt;=1,D11&gt;=1,D11=INT(D11),F11&lt;=1,G11&lt;=1,H11&lt;=1,I11=INT(I11),OR(H11=0,AND(I11&gt;0,I11&gt;=D11)),COUNTIF($A$6:$A$25,A11)=1),"Ready","Missing / invalid"))</x:f>
      </x:c>
    </x:row>
    <x:row r="12" ht="25" customHeight="1">
      <x:c r="A12" s="110"/>
      <x:c r="B12" s="120"/>
      <x:c r="C12" s="121"/>
      <x:c r="D12" s="120"/>
      <x:c r="E12" s="120"/>
      <x:c r="F12" s="121"/>
      <x:c r="G12" s="121"/>
      <x:c r="H12" s="121"/>
      <x:c r="I12" s="120"/>
      <x:c r="J12" s="110"/>
      <x:c r="K12" s="110" t="str">
        <x:f>IF(S12="Ready",B12*C12,"")</x:f>
      </x:c>
      <x:c r="L12" s="110" t="str">
        <x:f>IF(S12="Ready",MIN(26,MAX(0,D12-1)),"")</x:f>
      </x:c>
      <x:c r="M12" s="110" t="str">
        <x:f>IF(S12="Ready",K12*L12*F12,"")</x:f>
      </x:c>
      <x:c r="N12" s="110" t="str">
        <x:f>IF(S12="Ready",M12*G12,"")</x:f>
      </x:c>
      <x:c r="O12" s="110" t="str">
        <x:f>IF(S12="Ready",(M12-N12)*H12,"")</x:f>
      </x:c>
      <x:c r="P12" s="110" t="str">
        <x:f>IF(S12="Ready",M12-N12-O12,"")</x:f>
      </x:c>
      <x:c r="Q12" s="110" t="str">
        <x:f>IF(S12="Ready",K12*L12*(1-F12),"")</x:f>
      </x:c>
      <x:c r="R12" s="110" t="str">
        <x:f>IF(S12="Ready",D12+ROUNDUP(E12/7,0),"")</x:f>
      </x:c>
      <x:c r="S12" s="110" t="str">
        <x:f>IF(COUNTA(A12:J12)=0,"",IF(AND(A12&lt;&gt;"",COUNT(B12:I12)=8,MIN(B12:I12)&gt;=0,C12&lt;=1,D12&gt;=1,D12=INT(D12),F12&lt;=1,G12&lt;=1,H12&lt;=1,I12=INT(I12),OR(H12=0,AND(I12&gt;0,I12&gt;=D12)),COUNTIF($A$6:$A$25,A12)=1),"Ready","Missing / invalid"))</x:f>
      </x:c>
    </x:row>
    <x:row r="13" ht="25" customHeight="1">
      <x:c r="A13" s="110"/>
      <x:c r="B13" s="120"/>
      <x:c r="C13" s="121"/>
      <x:c r="D13" s="120"/>
      <x:c r="E13" s="120"/>
      <x:c r="F13" s="121"/>
      <x:c r="G13" s="121"/>
      <x:c r="H13" s="121"/>
      <x:c r="I13" s="120"/>
      <x:c r="J13" s="110"/>
      <x:c r="K13" s="110" t="str">
        <x:f>IF(S13="Ready",B13*C13,"")</x:f>
      </x:c>
      <x:c r="L13" s="110" t="str">
        <x:f>IF(S13="Ready",MIN(26,MAX(0,D13-1)),"")</x:f>
      </x:c>
      <x:c r="M13" s="110" t="str">
        <x:f>IF(S13="Ready",K13*L13*F13,"")</x:f>
      </x:c>
      <x:c r="N13" s="110" t="str">
        <x:f>IF(S13="Ready",M13*G13,"")</x:f>
      </x:c>
      <x:c r="O13" s="110" t="str">
        <x:f>IF(S13="Ready",(M13-N13)*H13,"")</x:f>
      </x:c>
      <x:c r="P13" s="110" t="str">
        <x:f>IF(S13="Ready",M13-N13-O13,"")</x:f>
      </x:c>
      <x:c r="Q13" s="110" t="str">
        <x:f>IF(S13="Ready",K13*L13*(1-F13),"")</x:f>
      </x:c>
      <x:c r="R13" s="110" t="str">
        <x:f>IF(S13="Ready",D13+ROUNDUP(E13/7,0),"")</x:f>
      </x:c>
      <x:c r="S13" s="110" t="str">
        <x:f>IF(COUNTA(A13:J13)=0,"",IF(AND(A13&lt;&gt;"",COUNT(B13:I13)=8,MIN(B13:I13)&gt;=0,C13&lt;=1,D13&gt;=1,D13=INT(D13),F13&lt;=1,G13&lt;=1,H13&lt;=1,I13=INT(I13),OR(H13=0,AND(I13&gt;0,I13&gt;=D13)),COUNTIF($A$6:$A$25,A13)=1),"Ready","Missing / invalid"))</x:f>
      </x:c>
    </x:row>
    <x:row r="14" ht="25" customHeight="1">
      <x:c r="A14" s="110"/>
      <x:c r="B14" s="120"/>
      <x:c r="C14" s="121"/>
      <x:c r="D14" s="120"/>
      <x:c r="E14" s="120"/>
      <x:c r="F14" s="121"/>
      <x:c r="G14" s="121"/>
      <x:c r="H14" s="121"/>
      <x:c r="I14" s="120"/>
      <x:c r="J14" s="110"/>
      <x:c r="K14" s="110" t="str">
        <x:f>IF(S14="Ready",B14*C14,"")</x:f>
      </x:c>
      <x:c r="L14" s="110" t="str">
        <x:f>IF(S14="Ready",MIN(26,MAX(0,D14-1)),"")</x:f>
      </x:c>
      <x:c r="M14" s="110" t="str">
        <x:f>IF(S14="Ready",K14*L14*F14,"")</x:f>
      </x:c>
      <x:c r="N14" s="110" t="str">
        <x:f>IF(S14="Ready",M14*G14,"")</x:f>
      </x:c>
      <x:c r="O14" s="110" t="str">
        <x:f>IF(S14="Ready",(M14-N14)*H14,"")</x:f>
      </x:c>
      <x:c r="P14" s="110" t="str">
        <x:f>IF(S14="Ready",M14-N14-O14,"")</x:f>
      </x:c>
      <x:c r="Q14" s="110" t="str">
        <x:f>IF(S14="Ready",K14*L14*(1-F14),"")</x:f>
      </x:c>
      <x:c r="R14" s="110" t="str">
        <x:f>IF(S14="Ready",D14+ROUNDUP(E14/7,0),"")</x:f>
      </x:c>
      <x:c r="S14" s="110" t="str">
        <x:f>IF(COUNTA(A14:J14)=0,"",IF(AND(A14&lt;&gt;"",COUNT(B14:I14)=8,MIN(B14:I14)&gt;=0,C14&lt;=1,D14&gt;=1,D14=INT(D14),F14&lt;=1,G14&lt;=1,H14&lt;=1,I14=INT(I14),OR(H14=0,AND(I14&gt;0,I14&gt;=D14)),COUNTIF($A$6:$A$25,A14)=1),"Ready","Missing / invalid"))</x:f>
      </x:c>
    </x:row>
    <x:row r="15" ht="25" customHeight="1">
      <x:c r="A15" s="110"/>
      <x:c r="B15" s="120"/>
      <x:c r="C15" s="121"/>
      <x:c r="D15" s="120"/>
      <x:c r="E15" s="120"/>
      <x:c r="F15" s="121"/>
      <x:c r="G15" s="121"/>
      <x:c r="H15" s="121"/>
      <x:c r="I15" s="120"/>
      <x:c r="J15" s="110"/>
      <x:c r="K15" s="110" t="str">
        <x:f>IF(S15="Ready",B15*C15,"")</x:f>
      </x:c>
      <x:c r="L15" s="110" t="str">
        <x:f>IF(S15="Ready",MIN(26,MAX(0,D15-1)),"")</x:f>
      </x:c>
      <x:c r="M15" s="110" t="str">
        <x:f>IF(S15="Ready",K15*L15*F15,"")</x:f>
      </x:c>
      <x:c r="N15" s="110" t="str">
        <x:f>IF(S15="Ready",M15*G15,"")</x:f>
      </x:c>
      <x:c r="O15" s="110" t="str">
        <x:f>IF(S15="Ready",(M15-N15)*H15,"")</x:f>
      </x:c>
      <x:c r="P15" s="110" t="str">
        <x:f>IF(S15="Ready",M15-N15-O15,"")</x:f>
      </x:c>
      <x:c r="Q15" s="110" t="str">
        <x:f>IF(S15="Ready",K15*L15*(1-F15),"")</x:f>
      </x:c>
      <x:c r="R15" s="110" t="str">
        <x:f>IF(S15="Ready",D15+ROUNDUP(E15/7,0),"")</x:f>
      </x:c>
      <x:c r="S15" s="110" t="str">
        <x:f>IF(COUNTA(A15:J15)=0,"",IF(AND(A15&lt;&gt;"",COUNT(B15:I15)=8,MIN(B15:I15)&gt;=0,C15&lt;=1,D15&gt;=1,D15=INT(D15),F15&lt;=1,G15&lt;=1,H15&lt;=1,I15=INT(I15),OR(H15=0,AND(I15&gt;0,I15&gt;=D15)),COUNTIF($A$6:$A$25,A15)=1),"Ready","Missing / invalid"))</x:f>
      </x:c>
    </x:row>
    <x:row r="16" ht="25" customHeight="1">
      <x:c r="A16" s="110"/>
      <x:c r="B16" s="120"/>
      <x:c r="C16" s="121"/>
      <x:c r="D16" s="120"/>
      <x:c r="E16" s="120"/>
      <x:c r="F16" s="121"/>
      <x:c r="G16" s="121"/>
      <x:c r="H16" s="121"/>
      <x:c r="I16" s="120"/>
      <x:c r="J16" s="110"/>
      <x:c r="K16" s="110" t="str">
        <x:f>IF(S16="Ready",B16*C16,"")</x:f>
      </x:c>
      <x:c r="L16" s="110" t="str">
        <x:f>IF(S16="Ready",MIN(26,MAX(0,D16-1)),"")</x:f>
      </x:c>
      <x:c r="M16" s="110" t="str">
        <x:f>IF(S16="Ready",K16*L16*F16,"")</x:f>
      </x:c>
      <x:c r="N16" s="110" t="str">
        <x:f>IF(S16="Ready",M16*G16,"")</x:f>
      </x:c>
      <x:c r="O16" s="110" t="str">
        <x:f>IF(S16="Ready",(M16-N16)*H16,"")</x:f>
      </x:c>
      <x:c r="P16" s="110" t="str">
        <x:f>IF(S16="Ready",M16-N16-O16,"")</x:f>
      </x:c>
      <x:c r="Q16" s="110" t="str">
        <x:f>IF(S16="Ready",K16*L16*(1-F16),"")</x:f>
      </x:c>
      <x:c r="R16" s="110" t="str">
        <x:f>IF(S16="Ready",D16+ROUNDUP(E16/7,0),"")</x:f>
      </x:c>
      <x:c r="S16" s="110" t="str">
        <x:f>IF(COUNTA(A16:J16)=0,"",IF(AND(A16&lt;&gt;"",COUNT(B16:I16)=8,MIN(B16:I16)&gt;=0,C16&lt;=1,D16&gt;=1,D16=INT(D16),F16&lt;=1,G16&lt;=1,H16&lt;=1,I16=INT(I16),OR(H16=0,AND(I16&gt;0,I16&gt;=D16)),COUNTIF($A$6:$A$25,A16)=1),"Ready","Missing / invalid"))</x:f>
      </x:c>
    </x:row>
    <x:row r="17" ht="25" customHeight="1">
      <x:c r="A17" s="110"/>
      <x:c r="B17" s="120"/>
      <x:c r="C17" s="121"/>
      <x:c r="D17" s="120"/>
      <x:c r="E17" s="120"/>
      <x:c r="F17" s="121"/>
      <x:c r="G17" s="121"/>
      <x:c r="H17" s="121"/>
      <x:c r="I17" s="120"/>
      <x:c r="J17" s="110"/>
      <x:c r="K17" s="110" t="str">
        <x:f>IF(S17="Ready",B17*C17,"")</x:f>
      </x:c>
      <x:c r="L17" s="110" t="str">
        <x:f>IF(S17="Ready",MIN(26,MAX(0,D17-1)),"")</x:f>
      </x:c>
      <x:c r="M17" s="110" t="str">
        <x:f>IF(S17="Ready",K17*L17*F17,"")</x:f>
      </x:c>
      <x:c r="N17" s="110" t="str">
        <x:f>IF(S17="Ready",M17*G17,"")</x:f>
      </x:c>
      <x:c r="O17" s="110" t="str">
        <x:f>IF(S17="Ready",(M17-N17)*H17,"")</x:f>
      </x:c>
      <x:c r="P17" s="110" t="str">
        <x:f>IF(S17="Ready",M17-N17-O17,"")</x:f>
      </x:c>
      <x:c r="Q17" s="110" t="str">
        <x:f>IF(S17="Ready",K17*L17*(1-F17),"")</x:f>
      </x:c>
      <x:c r="R17" s="110" t="str">
        <x:f>IF(S17="Ready",D17+ROUNDUP(E17/7,0),"")</x:f>
      </x:c>
      <x:c r="S17" s="110" t="str">
        <x:f>IF(COUNTA(A17:J17)=0,"",IF(AND(A17&lt;&gt;"",COUNT(B17:I17)=8,MIN(B17:I17)&gt;=0,C17&lt;=1,D17&gt;=1,D17=INT(D17),F17&lt;=1,G17&lt;=1,H17&lt;=1,I17=INT(I17),OR(H17=0,AND(I17&gt;0,I17&gt;=D17)),COUNTIF($A$6:$A$25,A17)=1),"Ready","Missing / invalid"))</x:f>
      </x:c>
    </x:row>
    <x:row r="18" ht="25" customHeight="1">
      <x:c r="A18" s="110"/>
      <x:c r="B18" s="120"/>
      <x:c r="C18" s="121"/>
      <x:c r="D18" s="120"/>
      <x:c r="E18" s="120"/>
      <x:c r="F18" s="121"/>
      <x:c r="G18" s="121"/>
      <x:c r="H18" s="121"/>
      <x:c r="I18" s="120"/>
      <x:c r="J18" s="110"/>
      <x:c r="K18" s="110" t="str">
        <x:f>IF(S18="Ready",B18*C18,"")</x:f>
      </x:c>
      <x:c r="L18" s="110" t="str">
        <x:f>IF(S18="Ready",MIN(26,MAX(0,D18-1)),"")</x:f>
      </x:c>
      <x:c r="M18" s="110" t="str">
        <x:f>IF(S18="Ready",K18*L18*F18,"")</x:f>
      </x:c>
      <x:c r="N18" s="110" t="str">
        <x:f>IF(S18="Ready",M18*G18,"")</x:f>
      </x:c>
      <x:c r="O18" s="110" t="str">
        <x:f>IF(S18="Ready",(M18-N18)*H18,"")</x:f>
      </x:c>
      <x:c r="P18" s="110" t="str">
        <x:f>IF(S18="Ready",M18-N18-O18,"")</x:f>
      </x:c>
      <x:c r="Q18" s="110" t="str">
        <x:f>IF(S18="Ready",K18*L18*(1-F18),"")</x:f>
      </x:c>
      <x:c r="R18" s="110" t="str">
        <x:f>IF(S18="Ready",D18+ROUNDUP(E18/7,0),"")</x:f>
      </x:c>
      <x:c r="S18" s="110" t="str">
        <x:f>IF(COUNTA(A18:J18)=0,"",IF(AND(A18&lt;&gt;"",COUNT(B18:I18)=8,MIN(B18:I18)&gt;=0,C18&lt;=1,D18&gt;=1,D18=INT(D18),F18&lt;=1,G18&lt;=1,H18&lt;=1,I18=INT(I18),OR(H18=0,AND(I18&gt;0,I18&gt;=D18)),COUNTIF($A$6:$A$25,A18)=1),"Ready","Missing / invalid"))</x:f>
      </x:c>
    </x:row>
    <x:row r="19" ht="25" customHeight="1">
      <x:c r="A19" s="110"/>
      <x:c r="B19" s="120"/>
      <x:c r="C19" s="121"/>
      <x:c r="D19" s="120"/>
      <x:c r="E19" s="120"/>
      <x:c r="F19" s="121"/>
      <x:c r="G19" s="121"/>
      <x:c r="H19" s="121"/>
      <x:c r="I19" s="120"/>
      <x:c r="J19" s="110"/>
      <x:c r="K19" s="110" t="str">
        <x:f>IF(S19="Ready",B19*C19,"")</x:f>
      </x:c>
      <x:c r="L19" s="110" t="str">
        <x:f>IF(S19="Ready",MIN(26,MAX(0,D19-1)),"")</x:f>
      </x:c>
      <x:c r="M19" s="110" t="str">
        <x:f>IF(S19="Ready",K19*L19*F19,"")</x:f>
      </x:c>
      <x:c r="N19" s="110" t="str">
        <x:f>IF(S19="Ready",M19*G19,"")</x:f>
      </x:c>
      <x:c r="O19" s="110" t="str">
        <x:f>IF(S19="Ready",(M19-N19)*H19,"")</x:f>
      </x:c>
      <x:c r="P19" s="110" t="str">
        <x:f>IF(S19="Ready",M19-N19-O19,"")</x:f>
      </x:c>
      <x:c r="Q19" s="110" t="str">
        <x:f>IF(S19="Ready",K19*L19*(1-F19),"")</x:f>
      </x:c>
      <x:c r="R19" s="110" t="str">
        <x:f>IF(S19="Ready",D19+ROUNDUP(E19/7,0),"")</x:f>
      </x:c>
      <x:c r="S19" s="110" t="str">
        <x:f>IF(COUNTA(A19:J19)=0,"",IF(AND(A19&lt;&gt;"",COUNT(B19:I19)=8,MIN(B19:I19)&gt;=0,C19&lt;=1,D19&gt;=1,D19=INT(D19),F19&lt;=1,G19&lt;=1,H19&lt;=1,I19=INT(I19),OR(H19=0,AND(I19&gt;0,I19&gt;=D19)),COUNTIF($A$6:$A$25,A19)=1),"Ready","Missing / invalid"))</x:f>
      </x:c>
    </x:row>
    <x:row r="20" ht="25" customHeight="1">
      <x:c r="A20" s="110"/>
      <x:c r="B20" s="120"/>
      <x:c r="C20" s="121"/>
      <x:c r="D20" s="120"/>
      <x:c r="E20" s="120"/>
      <x:c r="F20" s="121"/>
      <x:c r="G20" s="121"/>
      <x:c r="H20" s="121"/>
      <x:c r="I20" s="120"/>
      <x:c r="J20" s="110"/>
      <x:c r="K20" s="110" t="str">
        <x:f>IF(S20="Ready",B20*C20,"")</x:f>
      </x:c>
      <x:c r="L20" s="110" t="str">
        <x:f>IF(S20="Ready",MIN(26,MAX(0,D20-1)),"")</x:f>
      </x:c>
      <x:c r="M20" s="110" t="str">
        <x:f>IF(S20="Ready",K20*L20*F20,"")</x:f>
      </x:c>
      <x:c r="N20" s="110" t="str">
        <x:f>IF(S20="Ready",M20*G20,"")</x:f>
      </x:c>
      <x:c r="O20" s="110" t="str">
        <x:f>IF(S20="Ready",(M20-N20)*H20,"")</x:f>
      </x:c>
      <x:c r="P20" s="110" t="str">
        <x:f>IF(S20="Ready",M20-N20-O20,"")</x:f>
      </x:c>
      <x:c r="Q20" s="110" t="str">
        <x:f>IF(S20="Ready",K20*L20*(1-F20),"")</x:f>
      </x:c>
      <x:c r="R20" s="110" t="str">
        <x:f>IF(S20="Ready",D20+ROUNDUP(E20/7,0),"")</x:f>
      </x:c>
      <x:c r="S20" s="110" t="str">
        <x:f>IF(COUNTA(A20:J20)=0,"",IF(AND(A20&lt;&gt;"",COUNT(B20:I20)=8,MIN(B20:I20)&gt;=0,C20&lt;=1,D20&gt;=1,D20=INT(D20),F20&lt;=1,G20&lt;=1,H20&lt;=1,I20=INT(I20),OR(H20=0,AND(I20&gt;0,I20&gt;=D20)),COUNTIF($A$6:$A$25,A20)=1),"Ready","Missing / invalid"))</x:f>
      </x:c>
    </x:row>
    <x:row r="21" ht="25" customHeight="1">
      <x:c r="A21" s="110"/>
      <x:c r="B21" s="120"/>
      <x:c r="C21" s="121"/>
      <x:c r="D21" s="120"/>
      <x:c r="E21" s="120"/>
      <x:c r="F21" s="121"/>
      <x:c r="G21" s="121"/>
      <x:c r="H21" s="121"/>
      <x:c r="I21" s="120"/>
      <x:c r="J21" s="110"/>
      <x:c r="K21" s="110" t="str">
        <x:f>IF(S21="Ready",B21*C21,"")</x:f>
      </x:c>
      <x:c r="L21" s="110" t="str">
        <x:f>IF(S21="Ready",MIN(26,MAX(0,D21-1)),"")</x:f>
      </x:c>
      <x:c r="M21" s="110" t="str">
        <x:f>IF(S21="Ready",K21*L21*F21,"")</x:f>
      </x:c>
      <x:c r="N21" s="110" t="str">
        <x:f>IF(S21="Ready",M21*G21,"")</x:f>
      </x:c>
      <x:c r="O21" s="110" t="str">
        <x:f>IF(S21="Ready",(M21-N21)*H21,"")</x:f>
      </x:c>
      <x:c r="P21" s="110" t="str">
        <x:f>IF(S21="Ready",M21-N21-O21,"")</x:f>
      </x:c>
      <x:c r="Q21" s="110" t="str">
        <x:f>IF(S21="Ready",K21*L21*(1-F21),"")</x:f>
      </x:c>
      <x:c r="R21" s="110" t="str">
        <x:f>IF(S21="Ready",D21+ROUNDUP(E21/7,0),"")</x:f>
      </x:c>
      <x:c r="S21" s="110" t="str">
        <x:f>IF(COUNTA(A21:J21)=0,"",IF(AND(A21&lt;&gt;"",COUNT(B21:I21)=8,MIN(B21:I21)&gt;=0,C21&lt;=1,D21&gt;=1,D21=INT(D21),F21&lt;=1,G21&lt;=1,H21&lt;=1,I21=INT(I21),OR(H21=0,AND(I21&gt;0,I21&gt;=D21)),COUNTIF($A$6:$A$25,A21)=1),"Ready","Missing / invalid"))</x:f>
      </x:c>
    </x:row>
    <x:row r="22" ht="25" customHeight="1">
      <x:c r="A22" s="110"/>
      <x:c r="B22" s="120"/>
      <x:c r="C22" s="121"/>
      <x:c r="D22" s="120"/>
      <x:c r="E22" s="120"/>
      <x:c r="F22" s="121"/>
      <x:c r="G22" s="121"/>
      <x:c r="H22" s="121"/>
      <x:c r="I22" s="120"/>
      <x:c r="J22" s="110"/>
      <x:c r="K22" s="110" t="str">
        <x:f>IF(S22="Ready",B22*C22,"")</x:f>
      </x:c>
      <x:c r="L22" s="110" t="str">
        <x:f>IF(S22="Ready",MIN(26,MAX(0,D22-1)),"")</x:f>
      </x:c>
      <x:c r="M22" s="110" t="str">
        <x:f>IF(S22="Ready",K22*L22*F22,"")</x:f>
      </x:c>
      <x:c r="N22" s="110" t="str">
        <x:f>IF(S22="Ready",M22*G22,"")</x:f>
      </x:c>
      <x:c r="O22" s="110" t="str">
        <x:f>IF(S22="Ready",(M22-N22)*H22,"")</x:f>
      </x:c>
      <x:c r="P22" s="110" t="str">
        <x:f>IF(S22="Ready",M22-N22-O22,"")</x:f>
      </x:c>
      <x:c r="Q22" s="110" t="str">
        <x:f>IF(S22="Ready",K22*L22*(1-F22),"")</x:f>
      </x:c>
      <x:c r="R22" s="110" t="str">
        <x:f>IF(S22="Ready",D22+ROUNDUP(E22/7,0),"")</x:f>
      </x:c>
      <x:c r="S22" s="110" t="str">
        <x:f>IF(COUNTA(A22:J22)=0,"",IF(AND(A22&lt;&gt;"",COUNT(B22:I22)=8,MIN(B22:I22)&gt;=0,C22&lt;=1,D22&gt;=1,D22=INT(D22),F22&lt;=1,G22&lt;=1,H22&lt;=1,I22=INT(I22),OR(H22=0,AND(I22&gt;0,I22&gt;=D22)),COUNTIF($A$6:$A$25,A22)=1),"Ready","Missing / invalid"))</x:f>
      </x:c>
    </x:row>
    <x:row r="23" ht="25" customHeight="1">
      <x:c r="A23" s="110"/>
      <x:c r="B23" s="120"/>
      <x:c r="C23" s="121"/>
      <x:c r="D23" s="120"/>
      <x:c r="E23" s="120"/>
      <x:c r="F23" s="121"/>
      <x:c r="G23" s="121"/>
      <x:c r="H23" s="121"/>
      <x:c r="I23" s="120"/>
      <x:c r="J23" s="110"/>
      <x:c r="K23" s="110" t="str">
        <x:f>IF(S23="Ready",B23*C23,"")</x:f>
      </x:c>
      <x:c r="L23" s="110" t="str">
        <x:f>IF(S23="Ready",MIN(26,MAX(0,D23-1)),"")</x:f>
      </x:c>
      <x:c r="M23" s="110" t="str">
        <x:f>IF(S23="Ready",K23*L23*F23,"")</x:f>
      </x:c>
      <x:c r="N23" s="110" t="str">
        <x:f>IF(S23="Ready",M23*G23,"")</x:f>
      </x:c>
      <x:c r="O23" s="110" t="str">
        <x:f>IF(S23="Ready",(M23-N23)*H23,"")</x:f>
      </x:c>
      <x:c r="P23" s="110" t="str">
        <x:f>IF(S23="Ready",M23-N23-O23,"")</x:f>
      </x:c>
      <x:c r="Q23" s="110" t="str">
        <x:f>IF(S23="Ready",K23*L23*(1-F23),"")</x:f>
      </x:c>
      <x:c r="R23" s="110" t="str">
        <x:f>IF(S23="Ready",D23+ROUNDUP(E23/7,0),"")</x:f>
      </x:c>
      <x:c r="S23" s="110" t="str">
        <x:f>IF(COUNTA(A23:J23)=0,"",IF(AND(A23&lt;&gt;"",COUNT(B23:I23)=8,MIN(B23:I23)&gt;=0,C23&lt;=1,D23&gt;=1,D23=INT(D23),F23&lt;=1,G23&lt;=1,H23&lt;=1,I23=INT(I23),OR(H23=0,AND(I23&gt;0,I23&gt;=D23)),COUNTIF($A$6:$A$25,A23)=1),"Ready","Missing / invalid"))</x:f>
      </x:c>
    </x:row>
    <x:row r="24" ht="25" customHeight="1">
      <x:c r="A24" s="110"/>
      <x:c r="B24" s="120"/>
      <x:c r="C24" s="121"/>
      <x:c r="D24" s="120"/>
      <x:c r="E24" s="120"/>
      <x:c r="F24" s="121"/>
      <x:c r="G24" s="121"/>
      <x:c r="H24" s="121"/>
      <x:c r="I24" s="120"/>
      <x:c r="J24" s="110"/>
      <x:c r="K24" s="110" t="str">
        <x:f>IF(S24="Ready",B24*C24,"")</x:f>
      </x:c>
      <x:c r="L24" s="110" t="str">
        <x:f>IF(S24="Ready",MIN(26,MAX(0,D24-1)),"")</x:f>
      </x:c>
      <x:c r="M24" s="110" t="str">
        <x:f>IF(S24="Ready",K24*L24*F24,"")</x:f>
      </x:c>
      <x:c r="N24" s="110" t="str">
        <x:f>IF(S24="Ready",M24*G24,"")</x:f>
      </x:c>
      <x:c r="O24" s="110" t="str">
        <x:f>IF(S24="Ready",(M24-N24)*H24,"")</x:f>
      </x:c>
      <x:c r="P24" s="110" t="str">
        <x:f>IF(S24="Ready",M24-N24-O24,"")</x:f>
      </x:c>
      <x:c r="Q24" s="110" t="str">
        <x:f>IF(S24="Ready",K24*L24*(1-F24),"")</x:f>
      </x:c>
      <x:c r="R24" s="110" t="str">
        <x:f>IF(S24="Ready",D24+ROUNDUP(E24/7,0),"")</x:f>
      </x:c>
      <x:c r="S24" s="110" t="str">
        <x:f>IF(COUNTA(A24:J24)=0,"",IF(AND(A24&lt;&gt;"",COUNT(B24:I24)=8,MIN(B24:I24)&gt;=0,C24&lt;=1,D24&gt;=1,D24=INT(D24),F24&lt;=1,G24&lt;=1,H24&lt;=1,I24=INT(I24),OR(H24=0,AND(I24&gt;0,I24&gt;=D24)),COUNTIF($A$6:$A$25,A24)=1),"Ready","Missing / invalid"))</x:f>
      </x:c>
    </x:row>
    <x:row r="25" ht="25" customHeight="1">
      <x:c r="A25" s="110"/>
      <x:c r="B25" s="120"/>
      <x:c r="C25" s="121"/>
      <x:c r="D25" s="120"/>
      <x:c r="E25" s="120"/>
      <x:c r="F25" s="121"/>
      <x:c r="G25" s="121"/>
      <x:c r="H25" s="121"/>
      <x:c r="I25" s="120"/>
      <x:c r="J25" s="110"/>
      <x:c r="K25" s="110" t="str">
        <x:f>IF(S25="Ready",B25*C25,"")</x:f>
      </x:c>
      <x:c r="L25" s="110" t="str">
        <x:f>IF(S25="Ready",MIN(26,MAX(0,D25-1)),"")</x:f>
      </x:c>
      <x:c r="M25" s="110" t="str">
        <x:f>IF(S25="Ready",K25*L25*F25,"")</x:f>
      </x:c>
      <x:c r="N25" s="110" t="str">
        <x:f>IF(S25="Ready",M25*G25,"")</x:f>
      </x:c>
      <x:c r="O25" s="110" t="str">
        <x:f>IF(S25="Ready",(M25-N25)*H25,"")</x:f>
      </x:c>
      <x:c r="P25" s="110" t="str">
        <x:f>IF(S25="Ready",M25-N25-O25,"")</x:f>
      </x:c>
      <x:c r="Q25" s="110" t="str">
        <x:f>IF(S25="Ready",K25*L25*(1-F25),"")</x:f>
      </x:c>
      <x:c r="R25" s="110" t="str">
        <x:f>IF(S25="Ready",D25+ROUNDUP(E25/7,0),"")</x:f>
      </x:c>
      <x:c r="S25" s="110" t="str">
        <x:f>IF(COUNTA(A25:J25)=0,"",IF(AND(A25&lt;&gt;"",COUNT(B25:I25)=8,MIN(B25:I25)&gt;=0,C25&lt;=1,D25&gt;=1,D25=INT(D25),F25&lt;=1,G25&lt;=1,H25&lt;=1,I25=INT(I25),OR(H25=0,AND(I25&gt;0,I25&gt;=D25)),COUNTIF($A$6:$A$25,A25)=1),"Ready","Missing / invalid"))</x:f>
      </x:c>
    </x:row>
    <x:row r="26" ht="25" customHeight="1">
      <x:c r="A26" s="110"/>
      <x:c r="B26" s="110"/>
      <x:c r="C26" s="110"/>
      <x:c r="D26" s="110"/>
      <x:c r="E26" s="110"/>
      <x:c r="F26" s="110"/>
      <x:c r="G26" s="110"/>
      <x:c r="H26" s="110"/>
      <x:c r="I26" s="110"/>
      <x:c r="J26" s="110"/>
      <x:c r="K26" s="110"/>
      <x:c r="L26" s="110"/>
      <x:c r="M26" s="110"/>
      <x:c r="N26" s="110"/>
      <x:c r="O26" s="110"/>
      <x:c r="P26" s="110"/>
      <x:c r="Q26" s="110"/>
      <x:c r="R26" s="110"/>
      <x:c r="S26" s="110"/>
    </x:row>
    <x:row r="27" ht="25" customHeight="1">
      <x:c r="A27" s="110"/>
      <x:c r="B27" s="110"/>
      <x:c r="C27" s="110"/>
      <x:c r="D27" s="110"/>
      <x:c r="E27" s="110"/>
      <x:c r="F27" s="110"/>
      <x:c r="G27" s="110"/>
      <x:c r="H27" s="110"/>
      <x:c r="I27" s="110"/>
      <x:c r="J27" s="110"/>
      <x:c r="K27" s="110"/>
      <x:c r="L27" s="110"/>
      <x:c r="M27" s="110"/>
      <x:c r="N27" s="110"/>
      <x:c r="O27" s="110"/>
      <x:c r="P27" s="110"/>
      <x:c r="Q27" s="110"/>
      <x:c r="R27" s="110"/>
      <x:c r="S27" s="110"/>
    </x:row>
    <x:row r="28" ht="25" customHeight="1">
      <x:c r="A28" s="110" t="str">
        <x:v>Practice transition reserve</x:v>
      </x:c>
      <x:c r="B28" s="120"/>
      <x:c r="C28" s="110"/>
      <x:c r="D28" s="110"/>
      <x:c r="E28" s="110"/>
      <x:c r="F28" s="110"/>
      <x:c r="G28" s="110"/>
      <x:c r="H28" s="110"/>
      <x:c r="I28" s="110"/>
      <x:c r="J28" s="110"/>
      <x:c r="K28" s="110"/>
      <x:c r="L28" s="110"/>
      <x:c r="M28" s="110"/>
      <x:c r="N28" s="110"/>
      <x:c r="O28" s="110"/>
      <x:c r="P28" s="110"/>
      <x:c r="Q28" s="110"/>
      <x:c r="R28" s="110"/>
      <x:c r="S28" s="110"/>
    </x:row>
    <x:row r="29" ht="25" customHeight="1">
      <x:c r="A29" s="110" t="str">
        <x:v>Household reserve separate?</x:v>
      </x:c>
      <x:c r="B29" s="119"/>
      <x:c r="C29" s="110"/>
      <x:c r="D29" s="110"/>
      <x:c r="E29" s="110"/>
      <x:c r="F29" s="110"/>
      <x:c r="G29" s="110"/>
      <x:c r="H29" s="110"/>
      <x:c r="I29" s="110"/>
      <x:c r="J29" s="110"/>
      <x:c r="K29" s="110"/>
      <x:c r="L29" s="110"/>
      <x:c r="M29" s="110"/>
      <x:c r="N29" s="110"/>
      <x:c r="O29" s="110"/>
      <x:c r="P29" s="110"/>
      <x:c r="Q29" s="110"/>
      <x:c r="R29" s="110"/>
      <x:c r="S29" s="110"/>
    </x:row>
    <x:row r="30" ht="25" customHeight="1">
      <x:c r="A30" s="110"/>
      <x:c r="B30" s="110"/>
      <x:c r="C30" s="110"/>
      <x:c r="D30" s="110"/>
      <x:c r="E30" s="110"/>
      <x:c r="F30" s="110"/>
      <x:c r="G30" s="110"/>
      <x:c r="H30" s="110"/>
      <x:c r="I30" s="110"/>
      <x:c r="J30" s="110"/>
      <x:c r="K30" s="110"/>
      <x:c r="L30" s="110"/>
      <x:c r="M30" s="110"/>
      <x:c r="N30" s="110"/>
      <x:c r="O30" s="110"/>
      <x:c r="P30" s="110"/>
      <x:c r="Q30" s="110"/>
      <x:c r="R30" s="110"/>
      <x:c r="S30" s="110"/>
    </x:row>
    <x:row r="31" ht="25" customHeight="1">
      <x:c r="A31" s="110"/>
      <x:c r="B31" s="110"/>
      <x:c r="C31" s="110"/>
      <x:c r="D31" s="110"/>
      <x:c r="E31" s="110"/>
      <x:c r="F31" s="110"/>
      <x:c r="G31" s="110"/>
      <x:c r="H31" s="110"/>
      <x:c r="I31" s="110"/>
      <x:c r="J31" s="110"/>
      <x:c r="K31" s="110"/>
      <x:c r="L31" s="110"/>
      <x:c r="M31" s="110"/>
      <x:c r="N31" s="110"/>
      <x:c r="O31" s="110"/>
      <x:c r="P31" s="110"/>
      <x:c r="Q31" s="110"/>
      <x:c r="R31" s="110"/>
      <x:c r="S31" s="110"/>
    </x:row>
    <x:row r="32" ht="25" customHeight="1">
      <x:c r="A32" s="110"/>
      <x:c r="B32" s="110"/>
      <x:c r="C32" s="110"/>
      <x:c r="D32" s="110"/>
      <x:c r="E32" s="110"/>
      <x:c r="F32" s="110"/>
      <x:c r="G32" s="110"/>
      <x:c r="H32" s="110"/>
      <x:c r="I32" s="110"/>
      <x:c r="J32" s="110"/>
      <x:c r="K32" s="110"/>
      <x:c r="L32" s="110"/>
      <x:c r="M32" s="110"/>
      <x:c r="N32" s="110"/>
      <x:c r="O32" s="110"/>
      <x:c r="P32" s="110"/>
      <x:c r="Q32" s="110"/>
      <x:c r="R32" s="110"/>
      <x:c r="S32" s="110"/>
    </x:row>
    <x:row r="33" ht="25" customHeight="1">
      <x:c r="A33" s="110"/>
      <x:c r="B33" s="110"/>
      <x:c r="C33" s="110"/>
      <x:c r="D33" s="110"/>
      <x:c r="E33" s="110"/>
      <x:c r="F33" s="110"/>
      <x:c r="G33" s="110"/>
      <x:c r="H33" s="110"/>
      <x:c r="I33" s="110"/>
      <x:c r="J33" s="110"/>
      <x:c r="K33" s="110"/>
      <x:c r="L33" s="110"/>
      <x:c r="M33" s="110"/>
      <x:c r="N33" s="110"/>
      <x:c r="O33" s="110"/>
      <x:c r="P33" s="110"/>
      <x:c r="Q33" s="110"/>
      <x:c r="R33" s="110"/>
      <x:c r="S33" s="110"/>
    </x:row>
    <x:row r="34" ht="25" customHeight="1">
      <x:c r="A34" s="110"/>
      <x:c r="B34" s="110"/>
      <x:c r="C34" s="110"/>
      <x:c r="D34" s="110"/>
      <x:c r="E34" s="110"/>
      <x:c r="F34" s="110"/>
      <x:c r="G34" s="110"/>
      <x:c r="H34" s="110"/>
      <x:c r="I34" s="110"/>
      <x:c r="J34" s="110"/>
      <x:c r="K34" s="110"/>
      <x:c r="L34" s="110"/>
      <x:c r="M34" s="110"/>
      <x:c r="N34" s="110"/>
      <x:c r="O34" s="110"/>
      <x:c r="P34" s="110"/>
      <x:c r="Q34" s="110"/>
      <x:c r="R34" s="110"/>
      <x:c r="S34" s="110"/>
    </x:row>
    <x:row r="35" ht="25" customHeight="1">
      <x:c r="A35" s="110"/>
      <x:c r="B35" s="110"/>
      <x:c r="C35" s="110"/>
      <x:c r="D35" s="110"/>
      <x:c r="E35" s="110"/>
      <x:c r="F35" s="110"/>
      <x:c r="G35" s="110"/>
      <x:c r="H35" s="110"/>
      <x:c r="I35" s="110"/>
      <x:c r="J35" s="110"/>
      <x:c r="K35" s="110"/>
      <x:c r="L35" s="110"/>
      <x:c r="M35" s="110"/>
      <x:c r="N35" s="110"/>
      <x:c r="O35" s="110"/>
      <x:c r="P35" s="110"/>
      <x:c r="Q35" s="110"/>
      <x:c r="R35" s="110"/>
      <x:c r="S35" s="110"/>
    </x:row>
    <x:row r="36" ht="25" customHeight="1">
      <x:c r="A36" s="110"/>
      <x:c r="B36" s="110"/>
      <x:c r="C36" s="110"/>
      <x:c r="D36" s="110"/>
      <x:c r="E36" s="110"/>
      <x:c r="F36" s="110"/>
      <x:c r="G36" s="110"/>
      <x:c r="H36" s="110"/>
      <x:c r="I36" s="110"/>
      <x:c r="J36" s="110"/>
      <x:c r="K36" s="110"/>
      <x:c r="L36" s="110"/>
      <x:c r="M36" s="110"/>
      <x:c r="N36" s="110"/>
      <x:c r="O36" s="110"/>
      <x:c r="P36" s="110"/>
      <x:c r="Q36" s="110"/>
      <x:c r="R36" s="110"/>
      <x:c r="S36" s="110"/>
    </x:row>
    <x:row r="37" ht="25" customHeight="1">
      <x:c r="A37" s="110"/>
      <x:c r="B37" s="110"/>
      <x:c r="C37" s="110"/>
      <x:c r="D37" s="110"/>
      <x:c r="E37" s="110"/>
      <x:c r="F37" s="110"/>
      <x:c r="G37" s="110"/>
      <x:c r="H37" s="110"/>
      <x:c r="I37" s="110"/>
      <x:c r="J37" s="110"/>
      <x:c r="K37" s="110"/>
      <x:c r="L37" s="110"/>
      <x:c r="M37" s="110"/>
      <x:c r="N37" s="110"/>
      <x:c r="O37" s="110"/>
      <x:c r="P37" s="110"/>
      <x:c r="Q37" s="110"/>
      <x:c r="R37" s="110"/>
      <x:c r="S37" s="110"/>
    </x:row>
    <x:row r="38" ht="25" customHeight="1">
      <x:c r="A38" s="110"/>
      <x:c r="B38" s="110"/>
      <x:c r="C38" s="110"/>
      <x:c r="D38" s="110"/>
      <x:c r="E38" s="110"/>
      <x:c r="F38" s="110"/>
      <x:c r="G38" s="110"/>
      <x:c r="H38" s="110"/>
      <x:c r="I38" s="110"/>
      <x:c r="J38" s="110"/>
      <x:c r="K38" s="110"/>
      <x:c r="L38" s="110"/>
      <x:c r="M38" s="110"/>
      <x:c r="N38" s="110"/>
      <x:c r="O38" s="110"/>
      <x:c r="P38" s="110"/>
      <x:c r="Q38" s="110"/>
      <x:c r="R38" s="110"/>
      <x:c r="S38" s="110"/>
    </x:row>
    <x:row r="39" ht="25" customHeight="1">
      <x:c r="A39" s="110"/>
      <x:c r="B39" s="110"/>
      <x:c r="C39" s="110"/>
      <x:c r="D39" s="110"/>
      <x:c r="E39" s="110"/>
      <x:c r="F39" s="110"/>
      <x:c r="G39" s="110"/>
      <x:c r="H39" s="110"/>
      <x:c r="I39" s="110"/>
      <x:c r="J39" s="110"/>
      <x:c r="K39" s="110"/>
      <x:c r="L39" s="110"/>
      <x:c r="M39" s="110"/>
      <x:c r="N39" s="110"/>
      <x:c r="O39" s="110"/>
      <x:c r="P39" s="110"/>
      <x:c r="Q39" s="110"/>
      <x:c r="R39" s="110"/>
      <x:c r="S39" s="110"/>
    </x:row>
    <x:row r="40" ht="25" customHeight="1">
      <x:c r="A40" s="110"/>
      <x:c r="B40" s="110"/>
      <x:c r="C40" s="110"/>
      <x:c r="D40" s="110"/>
      <x:c r="E40" s="110"/>
      <x:c r="F40" s="110"/>
      <x:c r="G40" s="110"/>
      <x:c r="H40" s="110"/>
      <x:c r="I40" s="110"/>
      <x:c r="J40" s="110"/>
      <x:c r="K40" s="110"/>
      <x:c r="L40" s="110"/>
      <x:c r="M40" s="110"/>
      <x:c r="N40" s="110"/>
      <x:c r="O40" s="110"/>
      <x:c r="P40" s="110"/>
      <x:c r="Q40" s="110"/>
      <x:c r="R40" s="110"/>
      <x:c r="S40" s="110"/>
    </x:row>
    <x:row r="41" ht="25" customHeight="1">
      <x:c r="A41" s="110"/>
      <x:c r="B41" s="110"/>
      <x:c r="C41" s="110"/>
      <x:c r="D41" s="110"/>
      <x:c r="E41" s="110"/>
      <x:c r="F41" s="110"/>
      <x:c r="G41" s="110"/>
      <x:c r="H41" s="110"/>
      <x:c r="I41" s="110"/>
      <x:c r="J41" s="110"/>
      <x:c r="K41" s="110"/>
      <x:c r="L41" s="110"/>
      <x:c r="M41" s="110"/>
      <x:c r="N41" s="110"/>
      <x:c r="O41" s="110"/>
      <x:c r="P41" s="110"/>
      <x:c r="Q41" s="110"/>
      <x:c r="R41" s="110"/>
      <x:c r="S41" s="110"/>
    </x:row>
    <x:row r="42" ht="25" customHeight="1">
      <x:c r="A42" s="110"/>
      <x:c r="B42" s="110"/>
      <x:c r="C42" s="110"/>
      <x:c r="D42" s="110"/>
      <x:c r="E42" s="110"/>
      <x:c r="F42" s="110"/>
      <x:c r="G42" s="110"/>
      <x:c r="H42" s="110"/>
      <x:c r="I42" s="110"/>
      <x:c r="J42" s="110"/>
      <x:c r="K42" s="110"/>
      <x:c r="L42" s="110"/>
      <x:c r="M42" s="110"/>
      <x:c r="N42" s="110"/>
      <x:c r="O42" s="110"/>
      <x:c r="P42" s="110"/>
      <x:c r="Q42" s="110"/>
      <x:c r="R42" s="110"/>
      <x:c r="S42" s="110"/>
    </x:row>
    <x:row r="43" ht="25" customHeight="1">
      <x:c r="A43" s="110"/>
      <x:c r="B43" s="110"/>
      <x:c r="C43" s="110"/>
      <x:c r="D43" s="110"/>
      <x:c r="E43" s="110"/>
      <x:c r="F43" s="110"/>
      <x:c r="G43" s="110"/>
      <x:c r="H43" s="110"/>
      <x:c r="I43" s="110"/>
      <x:c r="J43" s="110"/>
      <x:c r="K43" s="110"/>
      <x:c r="L43" s="110"/>
      <x:c r="M43" s="110"/>
      <x:c r="N43" s="110"/>
      <x:c r="O43" s="110"/>
      <x:c r="P43" s="110"/>
      <x:c r="Q43" s="110"/>
      <x:c r="R43" s="110"/>
      <x:c r="S43" s="110"/>
    </x:row>
    <x:row r="44" ht="25" customHeight="1">
      <x:c r="A44" s="110"/>
      <x:c r="B44" s="110"/>
      <x:c r="C44" s="110"/>
      <x:c r="D44" s="110"/>
      <x:c r="E44" s="110"/>
      <x:c r="F44" s="110"/>
      <x:c r="G44" s="110"/>
      <x:c r="H44" s="110"/>
      <x:c r="I44" s="110"/>
      <x:c r="J44" s="110"/>
      <x:c r="K44" s="110"/>
      <x:c r="L44" s="110"/>
      <x:c r="M44" s="110"/>
      <x:c r="N44" s="110"/>
      <x:c r="O44" s="110"/>
      <x:c r="P44" s="110"/>
      <x:c r="Q44" s="110"/>
      <x:c r="R44" s="110"/>
      <x:c r="S44" s="110"/>
    </x:row>
    <x:row r="45" ht="25" customHeight="1">
      <x:c r="A45" s="110"/>
      <x:c r="B45" s="110"/>
      <x:c r="C45" s="110"/>
      <x:c r="D45" s="110"/>
      <x:c r="E45" s="110"/>
      <x:c r="F45" s="110"/>
      <x:c r="G45" s="110"/>
      <x:c r="H45" s="110"/>
      <x:c r="I45" s="110"/>
      <x:c r="J45" s="110"/>
      <x:c r="K45" s="110"/>
      <x:c r="L45" s="110"/>
      <x:c r="M45" s="110"/>
      <x:c r="N45" s="110"/>
      <x:c r="O45" s="110"/>
      <x:c r="P45" s="110"/>
      <x:c r="Q45" s="110"/>
      <x:c r="R45" s="110"/>
      <x:c r="S45" s="110"/>
    </x:row>
    <x:row r="46" ht="25" customHeight="1">
      <x:c r="A46" s="110"/>
      <x:c r="B46" s="110"/>
      <x:c r="C46" s="110"/>
      <x:c r="D46" s="110"/>
      <x:c r="E46" s="110"/>
      <x:c r="F46" s="110"/>
      <x:c r="G46" s="110"/>
      <x:c r="H46" s="110"/>
      <x:c r="I46" s="110"/>
      <x:c r="J46" s="110"/>
      <x:c r="K46" s="110"/>
      <x:c r="L46" s="110"/>
      <x:c r="M46" s="110"/>
      <x:c r="N46" s="110"/>
      <x:c r="O46" s="110"/>
      <x:c r="P46" s="110"/>
      <x:c r="Q46" s="110"/>
      <x:c r="R46" s="110"/>
      <x:c r="S46" s="110"/>
    </x:row>
    <x:row r="47" ht="25" customHeight="1">
      <x:c r="A47" s="110"/>
      <x:c r="B47" s="110"/>
      <x:c r="C47" s="110"/>
      <x:c r="D47" s="110"/>
      <x:c r="E47" s="110"/>
      <x:c r="F47" s="110"/>
      <x:c r="G47" s="110"/>
      <x:c r="H47" s="110"/>
      <x:c r="I47" s="110"/>
      <x:c r="J47" s="110"/>
      <x:c r="K47" s="110"/>
      <x:c r="L47" s="110"/>
      <x:c r="M47" s="110"/>
      <x:c r="N47" s="110"/>
      <x:c r="O47" s="110"/>
      <x:c r="P47" s="110"/>
      <x:c r="Q47" s="110"/>
      <x:c r="R47" s="110"/>
      <x:c r="S47" s="110"/>
    </x:row>
    <x:row r="48" ht="25" customHeight="1">
      <x:c r="A48" s="110"/>
      <x:c r="B48" s="110"/>
      <x:c r="C48" s="110"/>
      <x:c r="D48" s="110"/>
      <x:c r="E48" s="110"/>
      <x:c r="F48" s="110"/>
      <x:c r="G48" s="110"/>
      <x:c r="H48" s="110"/>
      <x:c r="I48" s="110"/>
      <x:c r="J48" s="110"/>
      <x:c r="K48" s="110"/>
      <x:c r="L48" s="110"/>
      <x:c r="M48" s="110"/>
      <x:c r="N48" s="110"/>
      <x:c r="O48" s="110"/>
      <x:c r="P48" s="110"/>
      <x:c r="Q48" s="110"/>
      <x:c r="R48" s="110"/>
      <x:c r="S48" s="110"/>
    </x:row>
    <x:row r="49" ht="25" customHeight="1">
      <x:c r="A49" s="110"/>
      <x:c r="B49" s="110"/>
      <x:c r="C49" s="110"/>
      <x:c r="D49" s="110"/>
      <x:c r="E49" s="110"/>
      <x:c r="F49" s="110"/>
      <x:c r="G49" s="110"/>
      <x:c r="H49" s="110"/>
      <x:c r="I49" s="110"/>
      <x:c r="J49" s="110"/>
      <x:c r="K49" s="110"/>
      <x:c r="L49" s="110"/>
      <x:c r="M49" s="110"/>
      <x:c r="N49" s="110"/>
      <x:c r="O49" s="110"/>
      <x:c r="P49" s="110"/>
      <x:c r="Q49" s="110"/>
      <x:c r="R49" s="110"/>
      <x:c r="S49" s="110"/>
    </x:row>
    <x:row r="50" ht="25" customHeight="1">
      <x:c r="A50" s="110"/>
      <x:c r="B50" s="110"/>
      <x:c r="C50" s="110"/>
      <x:c r="D50" s="110"/>
      <x:c r="E50" s="110"/>
      <x:c r="F50" s="110"/>
      <x:c r="G50" s="110"/>
      <x:c r="H50" s="110"/>
      <x:c r="I50" s="110"/>
      <x:c r="J50" s="110"/>
      <x:c r="K50" s="110"/>
      <x:c r="L50" s="110"/>
      <x:c r="M50" s="110"/>
      <x:c r="N50" s="110"/>
      <x:c r="O50" s="110"/>
      <x:c r="P50" s="110"/>
      <x:c r="Q50" s="110"/>
      <x:c r="R50" s="110"/>
      <x:c r="S50" s="110"/>
    </x:row>
    <x:row r="51" ht="25" customHeight="1">
      <x:c r="A51" s="110"/>
      <x:c r="B51" s="110"/>
      <x:c r="C51" s="110"/>
      <x:c r="D51" s="110"/>
      <x:c r="E51" s="110"/>
      <x:c r="F51" s="110"/>
      <x:c r="G51" s="110"/>
      <x:c r="H51" s="110"/>
      <x:c r="I51" s="110"/>
      <x:c r="J51" s="110"/>
      <x:c r="K51" s="110"/>
      <x:c r="L51" s="110"/>
      <x:c r="M51" s="110"/>
      <x:c r="N51" s="110"/>
      <x:c r="O51" s="110"/>
      <x:c r="P51" s="110"/>
      <x:c r="Q51" s="110"/>
      <x:c r="R51" s="110"/>
      <x:c r="S51" s="110"/>
    </x:row>
    <x:row r="52" ht="25" customHeight="1">
      <x:c r="A52" s="110"/>
      <x:c r="B52" s="110"/>
      <x:c r="C52" s="110"/>
      <x:c r="D52" s="110"/>
      <x:c r="E52" s="110"/>
      <x:c r="F52" s="110"/>
      <x:c r="G52" s="110"/>
      <x:c r="H52" s="110"/>
      <x:c r="I52" s="110"/>
      <x:c r="J52" s="110"/>
      <x:c r="K52" s="110"/>
      <x:c r="L52" s="110"/>
      <x:c r="M52" s="110"/>
      <x:c r="N52" s="110"/>
      <x:c r="O52" s="110"/>
      <x:c r="P52" s="110"/>
      <x:c r="Q52" s="110"/>
      <x:c r="R52" s="110"/>
      <x:c r="S52" s="110"/>
    </x:row>
    <x:row r="53" ht="25" customHeight="1">
      <x:c r="A53" s="110"/>
      <x:c r="B53" s="110"/>
      <x:c r="C53" s="110"/>
      <x:c r="D53" s="110"/>
      <x:c r="E53" s="110"/>
      <x:c r="F53" s="110"/>
      <x:c r="G53" s="110"/>
      <x:c r="H53" s="110"/>
      <x:c r="I53" s="110"/>
      <x:c r="J53" s="110"/>
      <x:c r="K53" s="110"/>
      <x:c r="L53" s="110"/>
      <x:c r="M53" s="110"/>
      <x:c r="N53" s="110"/>
      <x:c r="O53" s="110"/>
      <x:c r="P53" s="110"/>
      <x:c r="Q53" s="110"/>
      <x:c r="R53" s="110"/>
      <x:c r="S53" s="110"/>
    </x:row>
    <x:row r="54" ht="25" customHeight="1">
      <x:c r="A54" s="110"/>
      <x:c r="B54" s="110"/>
      <x:c r="C54" s="110"/>
      <x:c r="D54" s="110"/>
      <x:c r="E54" s="110"/>
      <x:c r="F54" s="110"/>
      <x:c r="G54" s="110"/>
      <x:c r="H54" s="110"/>
      <x:c r="I54" s="110"/>
      <x:c r="J54" s="110"/>
      <x:c r="K54" s="110"/>
      <x:c r="L54" s="110"/>
      <x:c r="M54" s="110"/>
      <x:c r="N54" s="110"/>
      <x:c r="O54" s="110"/>
      <x:c r="P54" s="110"/>
      <x:c r="Q54" s="110"/>
      <x:c r="R54" s="110"/>
      <x:c r="S54" s="110"/>
    </x:row>
    <x:row r="55" ht="25" customHeight="1">
      <x:c r="A55" s="110"/>
      <x:c r="B55" s="110"/>
      <x:c r="C55" s="110"/>
      <x:c r="D55" s="110"/>
      <x:c r="E55" s="110"/>
      <x:c r="F55" s="110"/>
      <x:c r="G55" s="110"/>
      <x:c r="H55" s="110"/>
      <x:c r="I55" s="110"/>
      <x:c r="J55" s="110"/>
      <x:c r="K55" s="110"/>
      <x:c r="L55" s="110"/>
      <x:c r="M55" s="110"/>
      <x:c r="N55" s="110"/>
      <x:c r="O55" s="110"/>
      <x:c r="P55" s="110"/>
      <x:c r="Q55" s="110"/>
      <x:c r="R55" s="110"/>
      <x:c r="S55" s="110"/>
    </x:row>
    <x:row r="56" ht="25" customHeight="1">
      <x:c r="A56" s="110"/>
      <x:c r="B56" s="110"/>
      <x:c r="C56" s="110"/>
      <x:c r="D56" s="110"/>
      <x:c r="E56" s="110"/>
      <x:c r="F56" s="110"/>
      <x:c r="G56" s="110"/>
      <x:c r="H56" s="110"/>
      <x:c r="I56" s="110"/>
      <x:c r="J56" s="110"/>
      <x:c r="K56" s="110"/>
      <x:c r="L56" s="110"/>
      <x:c r="M56" s="110"/>
      <x:c r="N56" s="110"/>
      <x:c r="O56" s="110"/>
      <x:c r="P56" s="110"/>
      <x:c r="Q56" s="110"/>
      <x:c r="R56" s="110"/>
      <x:c r="S56" s="110"/>
    </x:row>
    <x:row r="57" ht="25" customHeight="1">
      <x:c r="A57" s="110"/>
      <x:c r="B57" s="110"/>
      <x:c r="C57" s="110"/>
      <x:c r="D57" s="110"/>
      <x:c r="E57" s="110"/>
      <x:c r="F57" s="110"/>
      <x:c r="G57" s="110"/>
      <x:c r="H57" s="110"/>
      <x:c r="I57" s="110"/>
      <x:c r="J57" s="110"/>
      <x:c r="K57" s="110"/>
      <x:c r="L57" s="110"/>
      <x:c r="M57" s="110"/>
      <x:c r="N57" s="110"/>
      <x:c r="O57" s="110"/>
      <x:c r="P57" s="110"/>
      <x:c r="Q57" s="110"/>
      <x:c r="R57" s="110"/>
      <x:c r="S57" s="110"/>
    </x:row>
    <x:row r="58" ht="25" customHeight="1">
      <x:c r="A58" s="110"/>
      <x:c r="B58" s="110"/>
      <x:c r="C58" s="110"/>
      <x:c r="D58" s="110"/>
      <x:c r="E58" s="110"/>
      <x:c r="F58" s="110"/>
      <x:c r="G58" s="110"/>
      <x:c r="H58" s="110"/>
      <x:c r="I58" s="110"/>
      <x:c r="J58" s="110"/>
      <x:c r="K58" s="110"/>
      <x:c r="L58" s="110"/>
      <x:c r="M58" s="110"/>
      <x:c r="N58" s="110"/>
      <x:c r="O58" s="110"/>
      <x:c r="P58" s="110"/>
      <x:c r="Q58" s="110"/>
      <x:c r="R58" s="110"/>
      <x:c r="S58" s="110"/>
    </x:row>
    <x:row r="59" ht="25" customHeight="1">
      <x:c r="A59" s="110"/>
      <x:c r="B59" s="110"/>
      <x:c r="C59" s="110"/>
      <x:c r="D59" s="110"/>
      <x:c r="E59" s="110"/>
      <x:c r="F59" s="110"/>
      <x:c r="G59" s="110"/>
      <x:c r="H59" s="110"/>
      <x:c r="I59" s="110"/>
      <x:c r="J59" s="110"/>
      <x:c r="K59" s="110"/>
      <x:c r="L59" s="110"/>
      <x:c r="M59" s="110"/>
      <x:c r="N59" s="110"/>
      <x:c r="O59" s="110"/>
      <x:c r="P59" s="110"/>
      <x:c r="Q59" s="110"/>
      <x:c r="R59" s="110"/>
      <x:c r="S59" s="110"/>
    </x:row>
    <x:row r="60" ht="25" customHeight="1">
      <x:c r="A60" s="110"/>
      <x:c r="B60" s="110"/>
      <x:c r="C60" s="110"/>
      <x:c r="D60" s="110"/>
      <x:c r="E60" s="110"/>
      <x:c r="F60" s="110"/>
      <x:c r="G60" s="110"/>
      <x:c r="H60" s="110"/>
      <x:c r="I60" s="110"/>
      <x:c r="J60" s="110"/>
      <x:c r="K60" s="110"/>
      <x:c r="L60" s="110"/>
      <x:c r="M60" s="110"/>
      <x:c r="N60" s="110"/>
      <x:c r="O60" s="110"/>
      <x:c r="P60" s="110"/>
      <x:c r="Q60" s="110"/>
      <x:c r="R60" s="110"/>
      <x:c r="S60" s="110"/>
    </x:row>
    <x:row r="61" ht="25" customHeight="1">
      <x:c r="A61" s="110"/>
      <x:c r="B61" s="110"/>
      <x:c r="C61" s="110"/>
      <x:c r="D61" s="110"/>
      <x:c r="E61" s="110"/>
      <x:c r="F61" s="110"/>
      <x:c r="G61" s="110"/>
      <x:c r="H61" s="110"/>
      <x:c r="I61" s="110"/>
      <x:c r="J61" s="110"/>
      <x:c r="K61" s="110"/>
      <x:c r="L61" s="110"/>
      <x:c r="M61" s="110"/>
      <x:c r="N61" s="110"/>
      <x:c r="O61" s="110"/>
      <x:c r="P61" s="110"/>
      <x:c r="Q61" s="110"/>
      <x:c r="R61" s="110"/>
      <x:c r="S61" s="110"/>
    </x:row>
    <x:row r="62" ht="25" customHeight="1">
      <x:c r="A62" s="110"/>
      <x:c r="B62" s="110"/>
      <x:c r="C62" s="110"/>
      <x:c r="D62" s="110"/>
      <x:c r="E62" s="110"/>
      <x:c r="F62" s="110"/>
      <x:c r="G62" s="110"/>
      <x:c r="H62" s="110"/>
      <x:c r="I62" s="110"/>
      <x:c r="J62" s="110"/>
      <x:c r="K62" s="110"/>
      <x:c r="L62" s="110"/>
      <x:c r="M62" s="110"/>
      <x:c r="N62" s="110"/>
      <x:c r="O62" s="110"/>
      <x:c r="P62" s="110"/>
      <x:c r="Q62" s="110"/>
      <x:c r="R62" s="110"/>
      <x:c r="S62" s="110"/>
    </x:row>
    <x:row r="63" ht="25" customHeight="1">
      <x:c r="A63" s="110"/>
      <x:c r="B63" s="110"/>
      <x:c r="C63" s="110"/>
      <x:c r="D63" s="110"/>
      <x:c r="E63" s="110"/>
      <x:c r="F63" s="110"/>
      <x:c r="G63" s="110"/>
      <x:c r="H63" s="110"/>
      <x:c r="I63" s="110"/>
      <x:c r="J63" s="110"/>
      <x:c r="K63" s="110"/>
      <x:c r="L63" s="110"/>
      <x:c r="M63" s="110"/>
      <x:c r="N63" s="110"/>
      <x:c r="O63" s="110"/>
      <x:c r="P63" s="110"/>
      <x:c r="Q63" s="110"/>
      <x:c r="R63" s="110"/>
      <x:c r="S63" s="110"/>
    </x:row>
    <x:row r="64" ht="25" customHeight="1">
      <x:c r="A64" s="110"/>
      <x:c r="B64" s="110"/>
      <x:c r="C64" s="110"/>
      <x:c r="D64" s="110"/>
      <x:c r="E64" s="110"/>
      <x:c r="F64" s="110"/>
      <x:c r="G64" s="110"/>
      <x:c r="H64" s="110"/>
      <x:c r="I64" s="110"/>
      <x:c r="J64" s="110"/>
      <x:c r="K64" s="110"/>
      <x:c r="L64" s="110"/>
      <x:c r="M64" s="110"/>
      <x:c r="N64" s="110"/>
      <x:c r="O64" s="110"/>
      <x:c r="P64" s="110"/>
      <x:c r="Q64" s="110"/>
      <x:c r="R64" s="110"/>
      <x:c r="S64" s="110"/>
    </x:row>
    <x:row r="65" ht="25" customHeight="1">
      <x:c r="A65" s="110"/>
      <x:c r="B65" s="110"/>
      <x:c r="C65" s="110"/>
      <x:c r="D65" s="110"/>
      <x:c r="E65" s="110"/>
      <x:c r="F65" s="110"/>
      <x:c r="G65" s="110"/>
      <x:c r="H65" s="110"/>
      <x:c r="I65" s="110"/>
      <x:c r="J65" s="110"/>
      <x:c r="K65" s="110"/>
      <x:c r="L65" s="110"/>
      <x:c r="M65" s="110"/>
      <x:c r="N65" s="110"/>
      <x:c r="O65" s="110"/>
      <x:c r="P65" s="110"/>
      <x:c r="Q65" s="110"/>
      <x:c r="R65" s="110"/>
      <x:c r="S65" s="110"/>
    </x:row>
    <x:row r="66" ht="25" customHeight="1">
      <x:c r="A66" s="110"/>
      <x:c r="B66" s="110"/>
      <x:c r="C66" s="110"/>
      <x:c r="D66" s="110"/>
      <x:c r="E66" s="110"/>
      <x:c r="F66" s="110"/>
      <x:c r="G66" s="110"/>
      <x:c r="H66" s="110"/>
      <x:c r="I66" s="110"/>
      <x:c r="J66" s="110"/>
      <x:c r="K66" s="110"/>
      <x:c r="L66" s="110"/>
      <x:c r="M66" s="110"/>
      <x:c r="N66" s="110"/>
      <x:c r="O66" s="110"/>
      <x:c r="P66" s="110"/>
      <x:c r="Q66" s="110"/>
      <x:c r="R66" s="110"/>
      <x:c r="S66" s="110"/>
    </x:row>
    <x:row r="67" ht="25" customHeight="1">
      <x:c r="A67" s="110"/>
      <x:c r="B67" s="110"/>
      <x:c r="C67" s="110"/>
      <x:c r="D67" s="110"/>
      <x:c r="E67" s="110"/>
      <x:c r="F67" s="110"/>
      <x:c r="G67" s="110"/>
      <x:c r="H67" s="110"/>
      <x:c r="I67" s="110"/>
      <x:c r="J67" s="110"/>
      <x:c r="K67" s="110"/>
      <x:c r="L67" s="110"/>
      <x:c r="M67" s="110"/>
      <x:c r="N67" s="110"/>
      <x:c r="O67" s="110"/>
      <x:c r="P67" s="110"/>
      <x:c r="Q67" s="110"/>
      <x:c r="R67" s="110"/>
      <x:c r="S67" s="110"/>
    </x:row>
    <x:row r="68" ht="25" customHeight="1">
      <x:c r="A68" s="110"/>
      <x:c r="B68" s="110"/>
      <x:c r="C68" s="110"/>
      <x:c r="D68" s="110"/>
      <x:c r="E68" s="110"/>
      <x:c r="F68" s="110"/>
      <x:c r="G68" s="110"/>
      <x:c r="H68" s="110"/>
      <x:c r="I68" s="110"/>
      <x:c r="J68" s="110"/>
      <x:c r="K68" s="110"/>
      <x:c r="L68" s="110"/>
      <x:c r="M68" s="110"/>
      <x:c r="N68" s="110"/>
      <x:c r="O68" s="110"/>
      <x:c r="P68" s="110"/>
      <x:c r="Q68" s="110"/>
      <x:c r="R68" s="110"/>
      <x:c r="S68" s="110"/>
    </x:row>
    <x:row r="69" ht="25" customHeight="1">
      <x:c r="A69" s="110"/>
      <x:c r="B69" s="110"/>
      <x:c r="C69" s="110"/>
      <x:c r="D69" s="110"/>
      <x:c r="E69" s="110"/>
      <x:c r="F69" s="110"/>
      <x:c r="G69" s="110"/>
      <x:c r="H69" s="110"/>
      <x:c r="I69" s="110"/>
      <x:c r="J69" s="110"/>
      <x:c r="K69" s="110"/>
      <x:c r="L69" s="110"/>
      <x:c r="M69" s="110"/>
      <x:c r="N69" s="110"/>
      <x:c r="O69" s="110"/>
      <x:c r="P69" s="110"/>
      <x:c r="Q69" s="110"/>
      <x:c r="R69" s="110"/>
      <x:c r="S69" s="110"/>
    </x:row>
    <x:row r="70" ht="25" customHeight="1">
      <x:c r="A70" s="110"/>
      <x:c r="B70" s="110"/>
      <x:c r="C70" s="110"/>
      <x:c r="D70" s="110"/>
      <x:c r="E70" s="110"/>
      <x:c r="F70" s="110"/>
      <x:c r="G70" s="110"/>
      <x:c r="H70" s="110"/>
      <x:c r="I70" s="110"/>
      <x:c r="J70" s="110"/>
      <x:c r="K70" s="110"/>
      <x:c r="L70" s="110"/>
      <x:c r="M70" s="110"/>
      <x:c r="N70" s="110"/>
      <x:c r="O70" s="110"/>
      <x:c r="P70" s="110"/>
      <x:c r="Q70" s="110"/>
      <x:c r="R70" s="110"/>
      <x:c r="S70" s="110"/>
    </x:row>
    <x:row r="71" ht="25" customHeight="1">
      <x:c r="A71" s="110"/>
      <x:c r="B71" s="110"/>
      <x:c r="C71" s="110"/>
      <x:c r="D71" s="110"/>
      <x:c r="E71" s="110"/>
      <x:c r="F71" s="110"/>
      <x:c r="G71" s="110"/>
      <x:c r="H71" s="110"/>
      <x:c r="I71" s="110"/>
      <x:c r="J71" s="110"/>
      <x:c r="K71" s="110"/>
      <x:c r="L71" s="110"/>
      <x:c r="M71" s="110"/>
      <x:c r="N71" s="110"/>
      <x:c r="O71" s="110"/>
      <x:c r="P71" s="110"/>
      <x:c r="Q71" s="110"/>
      <x:c r="R71" s="110"/>
      <x:c r="S71" s="110"/>
    </x:row>
    <x:row r="72" ht="25" customHeight="1">
      <x:c r="A72" s="110"/>
      <x:c r="B72" s="110"/>
      <x:c r="C72" s="110"/>
      <x:c r="D72" s="110"/>
      <x:c r="E72" s="110"/>
      <x:c r="F72" s="110"/>
      <x:c r="G72" s="110"/>
      <x:c r="H72" s="110"/>
      <x:c r="I72" s="110"/>
      <x:c r="J72" s="110"/>
      <x:c r="K72" s="110"/>
      <x:c r="L72" s="110"/>
      <x:c r="M72" s="110"/>
      <x:c r="N72" s="110"/>
      <x:c r="O72" s="110"/>
      <x:c r="P72" s="110"/>
      <x:c r="Q72" s="110"/>
      <x:c r="R72" s="110"/>
      <x:c r="S72" s="110"/>
    </x:row>
    <x:row r="73" ht="25" customHeight="1">
      <x:c r="A73" s="110"/>
      <x:c r="B73" s="110"/>
      <x:c r="C73" s="110"/>
      <x:c r="D73" s="110"/>
      <x:c r="E73" s="110"/>
      <x:c r="F73" s="110"/>
      <x:c r="G73" s="110"/>
      <x:c r="H73" s="110"/>
      <x:c r="I73" s="110"/>
      <x:c r="J73" s="110"/>
      <x:c r="K73" s="110"/>
      <x:c r="L73" s="110"/>
      <x:c r="M73" s="110"/>
      <x:c r="N73" s="110"/>
      <x:c r="O73" s="110"/>
      <x:c r="P73" s="110"/>
      <x:c r="Q73" s="110"/>
      <x:c r="R73" s="110"/>
      <x:c r="S73" s="110"/>
    </x:row>
    <x:row r="74" ht="25" customHeight="1">
      <x:c r="A74" s="110"/>
      <x:c r="B74" s="110"/>
      <x:c r="C74" s="110"/>
      <x:c r="D74" s="110"/>
      <x:c r="E74" s="110"/>
      <x:c r="F74" s="110"/>
      <x:c r="G74" s="110"/>
      <x:c r="H74" s="110"/>
      <x:c r="I74" s="110"/>
      <x:c r="J74" s="110"/>
      <x:c r="K74" s="110"/>
      <x:c r="L74" s="110"/>
      <x:c r="M74" s="110"/>
      <x:c r="N74" s="110"/>
      <x:c r="O74" s="110"/>
      <x:c r="P74" s="110"/>
      <x:c r="Q74" s="110"/>
      <x:c r="R74" s="110"/>
      <x:c r="S74" s="110"/>
    </x:row>
    <x:row r="75" ht="25" customHeight="1">
      <x:c r="A75" s="110"/>
      <x:c r="B75" s="110"/>
      <x:c r="C75" s="110"/>
      <x:c r="D75" s="110"/>
      <x:c r="E75" s="110"/>
      <x:c r="F75" s="110"/>
      <x:c r="G75" s="110"/>
      <x:c r="H75" s="110"/>
      <x:c r="I75" s="110"/>
      <x:c r="J75" s="110"/>
      <x:c r="K75" s="110"/>
      <x:c r="L75" s="110"/>
      <x:c r="M75" s="110"/>
      <x:c r="N75" s="110"/>
      <x:c r="O75" s="110"/>
      <x:c r="P75" s="110"/>
      <x:c r="Q75" s="110"/>
      <x:c r="R75" s="110"/>
      <x:c r="S75" s="110"/>
    </x:row>
    <x:row r="76" ht="25" customHeight="1">
      <x:c r="A76" s="110"/>
      <x:c r="B76" s="110"/>
      <x:c r="C76" s="110"/>
      <x:c r="D76" s="110"/>
      <x:c r="E76" s="110"/>
      <x:c r="F76" s="110"/>
      <x:c r="G76" s="110"/>
      <x:c r="H76" s="110"/>
      <x:c r="I76" s="110"/>
      <x:c r="J76" s="110"/>
      <x:c r="K76" s="110"/>
      <x:c r="L76" s="110"/>
      <x:c r="M76" s="110"/>
      <x:c r="N76" s="110"/>
      <x:c r="O76" s="110"/>
      <x:c r="P76" s="110"/>
      <x:c r="Q76" s="110"/>
      <x:c r="R76" s="110"/>
      <x:c r="S76" s="110"/>
    </x:row>
    <x:row r="77" ht="25" customHeight="1">
      <x:c r="A77" s="110"/>
      <x:c r="B77" s="110"/>
      <x:c r="C77" s="110"/>
      <x:c r="D77" s="110"/>
      <x:c r="E77" s="110"/>
      <x:c r="F77" s="110"/>
      <x:c r="G77" s="110"/>
      <x:c r="H77" s="110"/>
      <x:c r="I77" s="110"/>
      <x:c r="J77" s="110"/>
      <x:c r="K77" s="110"/>
      <x:c r="L77" s="110"/>
      <x:c r="M77" s="110"/>
      <x:c r="N77" s="110"/>
      <x:c r="O77" s="110"/>
      <x:c r="P77" s="110"/>
      <x:c r="Q77" s="110"/>
      <x:c r="R77" s="110"/>
      <x:c r="S77" s="110"/>
    </x:row>
    <x:row r="78" ht="25" customHeight="1">
      <x:c r="A78" s="110"/>
      <x:c r="B78" s="110"/>
      <x:c r="C78" s="110"/>
      <x:c r="D78" s="110"/>
      <x:c r="E78" s="110"/>
      <x:c r="F78" s="110"/>
      <x:c r="G78" s="110"/>
      <x:c r="H78" s="110"/>
      <x:c r="I78" s="110"/>
      <x:c r="J78" s="110"/>
      <x:c r="K78" s="110"/>
      <x:c r="L78" s="110"/>
      <x:c r="M78" s="110"/>
      <x:c r="N78" s="110"/>
      <x:c r="O78" s="110"/>
      <x:c r="P78" s="110"/>
      <x:c r="Q78" s="110"/>
      <x:c r="R78" s="110"/>
      <x:c r="S78" s="110"/>
    </x:row>
    <x:row r="79" ht="25" customHeight="1">
      <x:c r="A79" s="110"/>
      <x:c r="B79" s="110"/>
      <x:c r="C79" s="110"/>
      <x:c r="D79" s="110"/>
      <x:c r="E79" s="110"/>
      <x:c r="F79" s="110"/>
      <x:c r="G79" s="110"/>
      <x:c r="H79" s="110"/>
      <x:c r="I79" s="110"/>
      <x:c r="J79" s="110"/>
      <x:c r="K79" s="110"/>
      <x:c r="L79" s="110"/>
      <x:c r="M79" s="110"/>
      <x:c r="N79" s="110"/>
      <x:c r="O79" s="110"/>
      <x:c r="P79" s="110"/>
      <x:c r="Q79" s="110"/>
      <x:c r="R79" s="110"/>
      <x:c r="S79" s="110"/>
    </x:row>
    <x:row r="80" ht="25" customHeight="1">
      <x:c r="A80" s="110"/>
      <x:c r="B80" s="110"/>
      <x:c r="C80" s="110"/>
      <x:c r="D80" s="110"/>
      <x:c r="E80" s="110"/>
      <x:c r="F80" s="110"/>
      <x:c r="G80" s="110"/>
      <x:c r="H80" s="110"/>
      <x:c r="I80" s="110"/>
      <x:c r="J80" s="110"/>
      <x:c r="K80" s="110"/>
      <x:c r="L80" s="110"/>
      <x:c r="M80" s="110"/>
      <x:c r="N80" s="110"/>
      <x:c r="O80" s="110"/>
      <x:c r="P80" s="110"/>
      <x:c r="Q80" s="110"/>
      <x:c r="R80" s="110"/>
      <x:c r="S80" s="110"/>
    </x:row>
    <x:row r="81" ht="25" customHeight="1">
      <x:c r="A81" s="110"/>
      <x:c r="B81" s="110"/>
      <x:c r="C81" s="110"/>
      <x:c r="D81" s="110"/>
      <x:c r="E81" s="110"/>
      <x:c r="F81" s="110"/>
      <x:c r="G81" s="110"/>
      <x:c r="H81" s="110"/>
      <x:c r="I81" s="110"/>
      <x:c r="J81" s="110"/>
      <x:c r="K81" s="110"/>
      <x:c r="L81" s="110"/>
      <x:c r="M81" s="110"/>
      <x:c r="N81" s="110"/>
      <x:c r="O81" s="110"/>
      <x:c r="P81" s="110"/>
      <x:c r="Q81" s="110"/>
      <x:c r="R81" s="110"/>
      <x:c r="S81" s="110"/>
    </x:row>
    <x:row r="82" ht="25" customHeight="1">
      <x:c r="A82" s="110"/>
      <x:c r="B82" s="110"/>
      <x:c r="C82" s="110"/>
      <x:c r="D82" s="110"/>
      <x:c r="E82" s="110"/>
      <x:c r="F82" s="110"/>
      <x:c r="G82" s="110"/>
      <x:c r="H82" s="110"/>
      <x:c r="I82" s="110"/>
      <x:c r="J82" s="110"/>
      <x:c r="K82" s="110"/>
      <x:c r="L82" s="110"/>
      <x:c r="M82" s="110"/>
      <x:c r="N82" s="110"/>
      <x:c r="O82" s="110"/>
      <x:c r="P82" s="110"/>
      <x:c r="Q82" s="110"/>
      <x:c r="R82" s="110"/>
      <x:c r="S82" s="110"/>
    </x:row>
    <x:row r="83" ht="25" customHeight="1">
      <x:c r="A83" s="110"/>
      <x:c r="B83" s="110"/>
      <x:c r="C83" s="110"/>
      <x:c r="D83" s="110"/>
      <x:c r="E83" s="110"/>
      <x:c r="F83" s="110"/>
      <x:c r="G83" s="110"/>
      <x:c r="H83" s="110"/>
      <x:c r="I83" s="110"/>
      <x:c r="J83" s="110"/>
      <x:c r="K83" s="110"/>
      <x:c r="L83" s="110"/>
      <x:c r="M83" s="110"/>
      <x:c r="N83" s="110"/>
      <x:c r="O83" s="110"/>
      <x:c r="P83" s="110"/>
      <x:c r="Q83" s="110"/>
      <x:c r="R83" s="110"/>
      <x:c r="S83" s="110"/>
    </x:row>
    <x:row r="84" ht="25" customHeight="1">
      <x:c r="A84" s="110"/>
      <x:c r="B84" s="110"/>
      <x:c r="C84" s="110"/>
      <x:c r="D84" s="110"/>
      <x:c r="E84" s="110"/>
      <x:c r="F84" s="110"/>
      <x:c r="G84" s="110"/>
      <x:c r="H84" s="110"/>
      <x:c r="I84" s="110"/>
      <x:c r="J84" s="110"/>
      <x:c r="K84" s="110"/>
      <x:c r="L84" s="110"/>
      <x:c r="M84" s="110"/>
      <x:c r="N84" s="110"/>
      <x:c r="O84" s="110"/>
      <x:c r="P84" s="110"/>
      <x:c r="Q84" s="110"/>
      <x:c r="R84" s="110"/>
      <x:c r="S84" s="110"/>
    </x:row>
    <x:row r="85" ht="25" customHeight="1">
      <x:c r="A85" s="110"/>
      <x:c r="B85" s="110"/>
      <x:c r="C85" s="110"/>
      <x:c r="D85" s="110"/>
      <x:c r="E85" s="110"/>
      <x:c r="F85" s="110"/>
      <x:c r="G85" s="110"/>
      <x:c r="H85" s="110"/>
      <x:c r="I85" s="110"/>
      <x:c r="J85" s="110"/>
      <x:c r="K85" s="110"/>
      <x:c r="L85" s="110"/>
      <x:c r="M85" s="110"/>
      <x:c r="N85" s="110"/>
      <x:c r="O85" s="110"/>
      <x:c r="P85" s="110"/>
      <x:c r="Q85" s="110"/>
      <x:c r="R85" s="110"/>
      <x:c r="S85" s="110"/>
    </x:row>
    <x:row r="86" ht="25" customHeight="1">
      <x:c r="A86" s="110"/>
      <x:c r="B86" s="110"/>
      <x:c r="C86" s="110"/>
      <x:c r="D86" s="110"/>
      <x:c r="E86" s="110"/>
      <x:c r="F86" s="110"/>
      <x:c r="G86" s="110"/>
      <x:c r="H86" s="110"/>
      <x:c r="I86" s="110"/>
      <x:c r="J86" s="110"/>
      <x:c r="K86" s="110"/>
      <x:c r="L86" s="110"/>
      <x:c r="M86" s="110"/>
      <x:c r="N86" s="110"/>
      <x:c r="O86" s="110"/>
      <x:c r="P86" s="110"/>
      <x:c r="Q86" s="110"/>
      <x:c r="R86" s="110"/>
      <x:c r="S86" s="110"/>
    </x:row>
    <x:row r="87" ht="25" customHeight="1">
      <x:c r="A87" s="110"/>
      <x:c r="B87" s="110"/>
      <x:c r="C87" s="110"/>
      <x:c r="D87" s="110"/>
      <x:c r="E87" s="110"/>
      <x:c r="F87" s="110"/>
      <x:c r="G87" s="110"/>
      <x:c r="H87" s="110"/>
      <x:c r="I87" s="110"/>
      <x:c r="J87" s="110"/>
      <x:c r="K87" s="110"/>
      <x:c r="L87" s="110"/>
      <x:c r="M87" s="110"/>
      <x:c r="N87" s="110"/>
      <x:c r="O87" s="110"/>
      <x:c r="P87" s="110"/>
      <x:c r="Q87" s="110"/>
      <x:c r="R87" s="110"/>
      <x:c r="S87" s="110"/>
    </x:row>
    <x:row r="88" ht="25" customHeight="1">
      <x:c r="A88" s="110"/>
      <x:c r="B88" s="110"/>
      <x:c r="C88" s="110"/>
      <x:c r="D88" s="110"/>
      <x:c r="E88" s="110"/>
      <x:c r="F88" s="110"/>
      <x:c r="G88" s="110"/>
      <x:c r="H88" s="110"/>
      <x:c r="I88" s="110"/>
      <x:c r="J88" s="110"/>
      <x:c r="K88" s="110"/>
      <x:c r="L88" s="110"/>
      <x:c r="M88" s="110"/>
      <x:c r="N88" s="110"/>
      <x:c r="O88" s="110"/>
      <x:c r="P88" s="110"/>
      <x:c r="Q88" s="110"/>
      <x:c r="R88" s="110"/>
      <x:c r="S88" s="110"/>
    </x:row>
    <x:row r="89" ht="25" customHeight="1">
      <x:c r="A89" s="110"/>
      <x:c r="B89" s="110"/>
      <x:c r="C89" s="110"/>
      <x:c r="D89" s="110"/>
      <x:c r="E89" s="110"/>
      <x:c r="F89" s="110"/>
      <x:c r="G89" s="110"/>
      <x:c r="H89" s="110"/>
      <x:c r="I89" s="110"/>
      <x:c r="J89" s="110"/>
      <x:c r="K89" s="110"/>
      <x:c r="L89" s="110"/>
      <x:c r="M89" s="110"/>
      <x:c r="N89" s="110"/>
      <x:c r="O89" s="110"/>
      <x:c r="P89" s="110"/>
      <x:c r="Q89" s="110"/>
      <x:c r="R89" s="110"/>
      <x:c r="S89" s="110"/>
    </x:row>
    <x:row r="90" ht="25" customHeight="1">
      <x:c r="A90" s="110"/>
      <x:c r="B90" s="110"/>
      <x:c r="C90" s="110"/>
      <x:c r="D90" s="110"/>
      <x:c r="E90" s="110"/>
      <x:c r="F90" s="110"/>
      <x:c r="G90" s="110"/>
      <x:c r="H90" s="110"/>
      <x:c r="I90" s="110"/>
      <x:c r="J90" s="110"/>
      <x:c r="K90" s="110"/>
      <x:c r="L90" s="110"/>
      <x:c r="M90" s="110"/>
      <x:c r="N90" s="110"/>
      <x:c r="O90" s="110"/>
      <x:c r="P90" s="110"/>
      <x:c r="Q90" s="110"/>
      <x:c r="R90" s="110"/>
      <x:c r="S90" s="110"/>
    </x:row>
    <x:row r="91" ht="25" customHeight="1">
      <x:c r="A91" s="110"/>
      <x:c r="B91" s="110"/>
      <x:c r="C91" s="110"/>
      <x:c r="D91" s="110"/>
      <x:c r="E91" s="110"/>
      <x:c r="F91" s="110"/>
      <x:c r="G91" s="110"/>
      <x:c r="H91" s="110"/>
      <x:c r="I91" s="110"/>
      <x:c r="J91" s="110"/>
      <x:c r="K91" s="110"/>
      <x:c r="L91" s="110"/>
      <x:c r="M91" s="110"/>
      <x:c r="N91" s="110"/>
      <x:c r="O91" s="110"/>
      <x:c r="P91" s="110"/>
      <x:c r="Q91" s="110"/>
      <x:c r="R91" s="110"/>
      <x:c r="S91" s="110"/>
    </x:row>
    <x:row r="92" ht="25" customHeight="1">
      <x:c r="A92" s="110"/>
      <x:c r="B92" s="110"/>
      <x:c r="C92" s="110"/>
      <x:c r="D92" s="110"/>
      <x:c r="E92" s="110"/>
      <x:c r="F92" s="110"/>
      <x:c r="G92" s="110"/>
      <x:c r="H92" s="110"/>
      <x:c r="I92" s="110"/>
      <x:c r="J92" s="110"/>
      <x:c r="K92" s="110"/>
      <x:c r="L92" s="110"/>
      <x:c r="M92" s="110"/>
      <x:c r="N92" s="110"/>
      <x:c r="O92" s="110"/>
      <x:c r="P92" s="110"/>
      <x:c r="Q92" s="110"/>
      <x:c r="R92" s="110"/>
      <x:c r="S92" s="110"/>
    </x:row>
    <x:row r="93" ht="25" customHeight="1">
      <x:c r="A93" s="110"/>
      <x:c r="B93" s="110"/>
      <x:c r="C93" s="110"/>
      <x:c r="D93" s="110"/>
      <x:c r="E93" s="110"/>
      <x:c r="F93" s="110"/>
      <x:c r="G93" s="110"/>
      <x:c r="H93" s="110"/>
      <x:c r="I93" s="110"/>
      <x:c r="J93" s="110"/>
      <x:c r="K93" s="110"/>
      <x:c r="L93" s="110"/>
      <x:c r="M93" s="110"/>
      <x:c r="N93" s="110"/>
      <x:c r="O93" s="110"/>
      <x:c r="P93" s="110"/>
      <x:c r="Q93" s="110"/>
      <x:c r="R93" s="110"/>
      <x:c r="S93" s="110"/>
    </x:row>
    <x:row r="94" ht="25" customHeight="1">
      <x:c r="A94" s="110"/>
      <x:c r="B94" s="110"/>
      <x:c r="C94" s="110"/>
      <x:c r="D94" s="110"/>
      <x:c r="E94" s="110"/>
      <x:c r="F94" s="110"/>
      <x:c r="G94" s="110"/>
      <x:c r="H94" s="110"/>
      <x:c r="I94" s="110"/>
      <x:c r="J94" s="110"/>
      <x:c r="K94" s="110"/>
      <x:c r="L94" s="110"/>
      <x:c r="M94" s="110"/>
      <x:c r="N94" s="110"/>
      <x:c r="O94" s="110"/>
      <x:c r="P94" s="110"/>
      <x:c r="Q94" s="110"/>
      <x:c r="R94" s="110"/>
      <x:c r="S94" s="110"/>
    </x:row>
    <x:row r="95" ht="25" customHeight="1">
      <x:c r="A95" s="110"/>
      <x:c r="B95" s="110"/>
      <x:c r="C95" s="110"/>
      <x:c r="D95" s="110"/>
      <x:c r="E95" s="110"/>
      <x:c r="F95" s="110"/>
      <x:c r="G95" s="110"/>
      <x:c r="H95" s="110"/>
      <x:c r="I95" s="110"/>
      <x:c r="J95" s="110"/>
      <x:c r="K95" s="110"/>
      <x:c r="L95" s="110"/>
      <x:c r="M95" s="110"/>
      <x:c r="N95" s="110"/>
      <x:c r="O95" s="110"/>
      <x:c r="P95" s="110"/>
      <x:c r="Q95" s="110"/>
      <x:c r="R95" s="110"/>
      <x:c r="S95" s="110"/>
    </x:row>
    <x:row r="96" ht="25" customHeight="1">
      <x:c r="A96" s="110"/>
      <x:c r="B96" s="110"/>
      <x:c r="C96" s="110"/>
      <x:c r="D96" s="110"/>
      <x:c r="E96" s="110"/>
      <x:c r="F96" s="110"/>
      <x:c r="G96" s="110"/>
      <x:c r="H96" s="110"/>
      <x:c r="I96" s="110"/>
      <x:c r="J96" s="110"/>
      <x:c r="K96" s="110"/>
      <x:c r="L96" s="110"/>
      <x:c r="M96" s="110"/>
      <x:c r="N96" s="110"/>
      <x:c r="O96" s="110"/>
      <x:c r="P96" s="110"/>
      <x:c r="Q96" s="110"/>
      <x:c r="R96" s="110"/>
      <x:c r="S96" s="110"/>
    </x:row>
    <x:row r="97" ht="25" customHeight="1">
      <x:c r="A97" s="110"/>
      <x:c r="B97" s="110"/>
      <x:c r="C97" s="110"/>
      <x:c r="D97" s="110"/>
      <x:c r="E97" s="110"/>
      <x:c r="F97" s="110"/>
      <x:c r="G97" s="110"/>
      <x:c r="H97" s="110"/>
      <x:c r="I97" s="110"/>
      <x:c r="J97" s="110"/>
      <x:c r="K97" s="110"/>
      <x:c r="L97" s="110"/>
      <x:c r="M97" s="110"/>
      <x:c r="N97" s="110"/>
      <x:c r="O97" s="110"/>
      <x:c r="P97" s="110"/>
      <x:c r="Q97" s="110"/>
      <x:c r="R97" s="110"/>
      <x:c r="S97" s="110"/>
    </x:row>
    <x:row r="98" ht="25" customHeight="1">
      <x:c r="A98" s="110"/>
      <x:c r="B98" s="110"/>
      <x:c r="C98" s="110"/>
      <x:c r="D98" s="110"/>
      <x:c r="E98" s="110"/>
      <x:c r="F98" s="110"/>
      <x:c r="G98" s="110"/>
      <x:c r="H98" s="110"/>
      <x:c r="I98" s="110"/>
      <x:c r="J98" s="110"/>
      <x:c r="K98" s="110"/>
      <x:c r="L98" s="110"/>
      <x:c r="M98" s="110"/>
      <x:c r="N98" s="110"/>
      <x:c r="O98" s="110"/>
      <x:c r="P98" s="110"/>
      <x:c r="Q98" s="110"/>
      <x:c r="R98" s="110"/>
      <x:c r="S98" s="110"/>
    </x:row>
    <x:row r="99" ht="25" customHeight="1">
      <x:c r="A99" s="110"/>
      <x:c r="B99" s="110"/>
      <x:c r="C99" s="110"/>
      <x:c r="D99" s="110"/>
      <x:c r="E99" s="110"/>
      <x:c r="F99" s="110"/>
      <x:c r="G99" s="110"/>
      <x:c r="H99" s="110"/>
      <x:c r="I99" s="110"/>
      <x:c r="J99" s="110"/>
      <x:c r="K99" s="110"/>
      <x:c r="L99" s="110"/>
      <x:c r="M99" s="110"/>
      <x:c r="N99" s="110"/>
      <x:c r="O99" s="110"/>
      <x:c r="P99" s="110"/>
      <x:c r="Q99" s="110"/>
      <x:c r="R99" s="110"/>
      <x:c r="S99" s="110"/>
    </x:row>
    <x:row r="100" ht="25" customHeight="1">
      <x:c r="A100" s="110"/>
      <x:c r="B100" s="110"/>
      <x:c r="C100" s="110"/>
      <x:c r="D100" s="110"/>
      <x:c r="E100" s="110"/>
      <x:c r="F100" s="110"/>
      <x:c r="G100" s="110"/>
      <x:c r="H100" s="110"/>
      <x:c r="I100" s="110"/>
      <x:c r="J100" s="110"/>
      <x:c r="K100" s="110"/>
      <x:c r="L100" s="110"/>
      <x:c r="M100" s="110"/>
      <x:c r="N100" s="110"/>
      <x:c r="O100" s="110"/>
      <x:c r="P100" s="110"/>
      <x:c r="Q100" s="110"/>
      <x:c r="R100" s="110"/>
      <x:c r="S100" s="110"/>
    </x:row>
  </x:sheetData>
  <x:dataValidations count="6">
    <x:dataValidation type="list" sqref="B13">
      <x:formula1>"Yes,No"</x:formula1>
    </x:dataValidation>
    <x:dataValidation type="decimal" operator="between" sqref="B6:I25">
      <x:formula1>0</x:formula1>
      <x:formula2>1000000000000</x:formula2>
    </x:dataValidation>
    <x:dataValidation type="decimal" operator="between" sqref="C6:C25">
      <x:formula1>0</x:formula1>
      <x:formula2>1</x:formula2>
    </x:dataValidation>
    <x:dataValidation type="decimal" operator="between" sqref="F6:H25">
      <x:formula1>0</x:formula1>
      <x:formula2>1</x:formula2>
    </x:dataValidation>
    <x:dataValidation type="decimal" operator="between" sqref="B28">
      <x:formula1>0</x:formula1>
      <x:formula2>1000000000000</x:formula2>
    </x:dataValidation>
    <x:dataValidation type="list" sqref="B29">
      <x:formula1>"Yes,No,Unknown"</x:formula1>
    </x:dataValidation>
  </x:dataValidations>
  <x:pageMargins left="0.7" right="0.7" top="0.75" bottom="0.75" header="0.3" footer="0.3"/>
  <x:tableParts count="1">
    <x:tablePart xmlns:r="http://schemas.openxmlformats.org/officeDocument/2006/relationships" r:id="R9cd352568d084b47"/>
  </x:tableParts>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43" hidden="0" customWidth="1"/>
    <x:col min="2" max="2" width="24" hidden="0" customWidth="1"/>
    <x:col min="3" max="3" width="24" hidden="0" customWidth="1"/>
    <x:col min="4" max="4" width="24" hidden="0" customWidth="1"/>
    <x:col min="5" max="5" width="24" hidden="0" customWidth="1"/>
    <x:col min="6" max="6" width="24" hidden="0" customWidth="1"/>
    <x:col min="7" max="7" width="16" hidden="0" customWidth="1"/>
    <x:col min="8" max="8" width="17" hidden="0" customWidth="1"/>
    <x:col min="9" max="9" width="17" hidden="0" customWidth="1"/>
    <x:col min="10" max="10" width="18" hidden="0" customWidth="1"/>
    <x:col min="11" max="11" width="18" hidden="0" customWidth="1"/>
    <x:col min="12" max="12" width="18" hidden="0" customWidth="1"/>
  </x:cols>
  <x:sheetData>
    <x:row r="1" ht="25" customHeight="1">
      <x:c r="A1" s="110"/>
      <x:c r="B1" s="110"/>
      <x:c r="C1" s="110"/>
      <x:c r="D1" s="110"/>
      <x:c r="E1" s="110"/>
      <x:c r="F1" s="110"/>
      <x:c r="G1"/>
      <x:c r="H1"/>
      <x:c r="I1"/>
      <x:c r="J1"/>
      <x:c r="K1"/>
      <x:c r="L1"/>
    </x:row>
    <x:row r="2" ht="25" customHeight="1">
      <x:c r="A2" s="111" t="str">
        <x:v>26-week payer cash bridge</x:v>
      </x:c>
      <x:c r="B2" s="110"/>
      <x:c r="C2" s="110"/>
      <x:c r="D2" s="110"/>
      <x:c r="E2" s="110"/>
      <x:c r="F2" s="110"/>
      <x:c r="G2"/>
      <x:c r="H2"/>
      <x:c r="I2"/>
      <x:c r="J2"/>
      <x:c r="K2"/>
      <x:c r="L2"/>
    </x:row>
    <x:row r="3" ht="25" customHeight="1">
      <x:c r="A3" s="112"/>
      <x:c r="B3" s="112"/>
      <x:c r="C3" s="112"/>
      <x:c r="D3" s="112"/>
      <x:c r="E3" s="112"/>
      <x:c r="F3" s="112"/>
      <x:c r="G3"/>
      <x:c r="H3"/>
      <x:c r="I3"/>
      <x:c r="J3"/>
      <x:c r="K3"/>
      <x:c r="L3"/>
    </x:row>
    <x:row r="4" ht="25" customHeight="1">
      <x:c r="A4" s="110"/>
      <x:c r="B4" s="110"/>
      <x:c r="C4" s="110"/>
      <x:c r="D4" s="110"/>
      <x:c r="E4" s="110"/>
      <x:c r="F4" s="110"/>
    </x:row>
    <x:row r="5" ht="42" customHeight="1">
      <x:c r="A5" s="116" t="str">
        <x:v>Week</x:v>
      </x:c>
      <x:c r="B5" s="116" t="str">
        <x:v>Steady cash</x:v>
      </x:c>
      <x:c r="C5" s="116" t="str">
        <x:v>Transition cash</x:v>
      </x:c>
      <x:c r="D5" s="116" t="str">
        <x:v>Cumulative steady</x:v>
      </x:c>
      <x:c r="E5" s="116" t="str">
        <x:v>Cumulative transition</x:v>
      </x:c>
      <x:c r="F5" s="116" t="str">
        <x:v>Timing gap</x:v>
      </x:c>
      <x:c r="G5"/>
      <x:c r="H5"/>
      <x:c r="I5"/>
      <x:c r="J5"/>
      <x:c r="K5"/>
      <x:c r="L5"/>
    </x:row>
    <x:row r="6" ht="25" customHeight="1">
      <x:c r="A6" s="110" t="n">
        <x:v>1</x:v>
      </x:c>
      <x:c r="B6" s="122" t="str">
        <x:f>IF(AND(COUNTIF('Cash Inputs'!S6:S25,"Ready")&gt;0,COUNTIF('Cash Inputs'!S6:S25,"Missing / invalid")=0),SUM('Cash Inputs'!K6:K25),"n.a.")</x:f>
        <x:v>n.a.</x:v>
      </x:c>
      <x:c r="C6" s="122" t="str">
        <x:f>IF(AND(COUNTIF('Cash Inputs'!S6:S25,"Ready")&gt;0,COUNTIF('Cash Inputs'!S6:S25,"Missing / invalid")=0),SUM(IF('Cash Inputs'!S6="Ready",IF(A6&lt;'Cash Inputs'!D6,'Cash Inputs'!K6*'Cash Inputs'!F6*'Cash Inputs'!G6,IF(A6&gt;='Cash Inputs'!R6,'Cash Inputs'!K6,0))+IF(AND('Cash Inputs'!I6&gt;0,A6='Cash Inputs'!I6),'Cash Inputs'!O6,0),0),IF('Cash Inputs'!S7="Ready",IF(A6&lt;'Cash Inputs'!D7,'Cash Inputs'!K7*'Cash Inputs'!F7*'Cash Inputs'!G7,IF(A6&gt;='Cash Inputs'!R7,'Cash Inputs'!K7,0))+IF(AND('Cash Inputs'!I7&gt;0,A6='Cash Inputs'!I7),'Cash Inputs'!O7,0),0),IF('Cash Inputs'!S8="Ready",IF(A6&lt;'Cash Inputs'!D8,'Cash Inputs'!K8*'Cash Inputs'!F8*'Cash Inputs'!G8,IF(A6&gt;='Cash Inputs'!R8,'Cash Inputs'!K8,0))+IF(AND('Cash Inputs'!I8&gt;0,A6='Cash Inputs'!I8),'Cash Inputs'!O8,0),0),IF('Cash Inputs'!S9="Ready",IF(A6&lt;'Cash Inputs'!D9,'Cash Inputs'!K9*'Cash Inputs'!F9*'Cash Inputs'!G9,IF(A6&gt;='Cash Inputs'!R9,'Cash Inputs'!K9,0))+IF(AND('Cash Inputs'!I9&gt;0,A6='Cash Inputs'!I9),'Cash Inputs'!O9,0),0),IF('Cash Inputs'!S10="Ready",IF(A6&lt;'Cash Inputs'!D10,'Cash Inputs'!K10*'Cash Inputs'!F10*'Cash Inputs'!G10,IF(A6&gt;='Cash Inputs'!R10,'Cash Inputs'!K10,0))+IF(AND('Cash Inputs'!I10&gt;0,A6='Cash Inputs'!I10),'Cash Inputs'!O10,0),0),IF('Cash Inputs'!S11="Ready",IF(A6&lt;'Cash Inputs'!D11,'Cash Inputs'!K11*'Cash Inputs'!F11*'Cash Inputs'!G11,IF(A6&gt;='Cash Inputs'!R11,'Cash Inputs'!K11,0))+IF(AND('Cash Inputs'!I11&gt;0,A6='Cash Inputs'!I11),'Cash Inputs'!O11,0),0),IF('Cash Inputs'!S12="Ready",IF(A6&lt;'Cash Inputs'!D12,'Cash Inputs'!K12*'Cash Inputs'!F12*'Cash Inputs'!G12,IF(A6&gt;='Cash Inputs'!R12,'Cash Inputs'!K12,0))+IF(AND('Cash Inputs'!I12&gt;0,A6='Cash Inputs'!I12),'Cash Inputs'!O12,0),0),IF('Cash Inputs'!S13="Ready",IF(A6&lt;'Cash Inputs'!D13,'Cash Inputs'!K13*'Cash Inputs'!F13*'Cash Inputs'!G13,IF(A6&gt;='Cash Inputs'!R13,'Cash Inputs'!K13,0))+IF(AND('Cash Inputs'!I13&gt;0,A6='Cash Inputs'!I13),'Cash Inputs'!O13,0),0),IF('Cash Inputs'!S14="Ready",IF(A6&lt;'Cash Inputs'!D14,'Cash Inputs'!K14*'Cash Inputs'!F14*'Cash Inputs'!G14,IF(A6&gt;='Cash Inputs'!R14,'Cash Inputs'!K14,0))+IF(AND('Cash Inputs'!I14&gt;0,A6='Cash Inputs'!I14),'Cash Inputs'!O14,0),0),IF('Cash Inputs'!S15="Ready",IF(A6&lt;'Cash Inputs'!D15,'Cash Inputs'!K15*'Cash Inputs'!F15*'Cash Inputs'!G15,IF(A6&gt;='Cash Inputs'!R15,'Cash Inputs'!K15,0))+IF(AND('Cash Inputs'!I15&gt;0,A6='Cash Inputs'!I15),'Cash Inputs'!O15,0),0),IF('Cash Inputs'!S16="Ready",IF(A6&lt;'Cash Inputs'!D16,'Cash Inputs'!K16*'Cash Inputs'!F16*'Cash Inputs'!G16,IF(A6&gt;='Cash Inputs'!R16,'Cash Inputs'!K16,0))+IF(AND('Cash Inputs'!I16&gt;0,A6='Cash Inputs'!I16),'Cash Inputs'!O16,0),0),IF('Cash Inputs'!S17="Ready",IF(A6&lt;'Cash Inputs'!D17,'Cash Inputs'!K17*'Cash Inputs'!F17*'Cash Inputs'!G17,IF(A6&gt;='Cash Inputs'!R17,'Cash Inputs'!K17,0))+IF(AND('Cash Inputs'!I17&gt;0,A6='Cash Inputs'!I17),'Cash Inputs'!O17,0),0),IF('Cash Inputs'!S18="Ready",IF(A6&lt;'Cash Inputs'!D18,'Cash Inputs'!K18*'Cash Inputs'!F18*'Cash Inputs'!G18,IF(A6&gt;='Cash Inputs'!R18,'Cash Inputs'!K18,0))+IF(AND('Cash Inputs'!I18&gt;0,A6='Cash Inputs'!I18),'Cash Inputs'!O18,0),0),IF('Cash Inputs'!S19="Ready",IF(A6&lt;'Cash Inputs'!D19,'Cash Inputs'!K19*'Cash Inputs'!F19*'Cash Inputs'!G19,IF(A6&gt;='Cash Inputs'!R19,'Cash Inputs'!K19,0))+IF(AND('Cash Inputs'!I19&gt;0,A6='Cash Inputs'!I19),'Cash Inputs'!O19,0),0),IF('Cash Inputs'!S20="Ready",IF(A6&lt;'Cash Inputs'!D20,'Cash Inputs'!K20*'Cash Inputs'!F20*'Cash Inputs'!G20,IF(A6&gt;='Cash Inputs'!R20,'Cash Inputs'!K20,0))+IF(AND('Cash Inputs'!I20&gt;0,A6='Cash Inputs'!I20),'Cash Inputs'!O20,0),0),IF('Cash Inputs'!S21="Ready",IF(A6&lt;'Cash Inputs'!D21,'Cash Inputs'!K21*'Cash Inputs'!F21*'Cash Inputs'!G21,IF(A6&gt;='Cash Inputs'!R21,'Cash Inputs'!K21,0))+IF(AND('Cash Inputs'!I21&gt;0,A6='Cash Inputs'!I21),'Cash Inputs'!O21,0),0),IF('Cash Inputs'!S22="Ready",IF(A6&lt;'Cash Inputs'!D22,'Cash Inputs'!K22*'Cash Inputs'!F22*'Cash Inputs'!G22,IF(A6&gt;='Cash Inputs'!R22,'Cash Inputs'!K22,0))+IF(AND('Cash Inputs'!I22&gt;0,A6='Cash Inputs'!I22),'Cash Inputs'!O22,0),0),IF('Cash Inputs'!S23="Ready",IF(A6&lt;'Cash Inputs'!D23,'Cash Inputs'!K23*'Cash Inputs'!F23*'Cash Inputs'!G23,IF(A6&gt;='Cash Inputs'!R23,'Cash Inputs'!K23,0))+IF(AND('Cash Inputs'!I23&gt;0,A6='Cash Inputs'!I23),'Cash Inputs'!O23,0),0),IF('Cash Inputs'!S24="Ready",IF(A6&lt;'Cash Inputs'!D24,'Cash Inputs'!K24*'Cash Inputs'!F24*'Cash Inputs'!G24,IF(A6&gt;='Cash Inputs'!R24,'Cash Inputs'!K24,0))+IF(AND('Cash Inputs'!I24&gt;0,A6='Cash Inputs'!I24),'Cash Inputs'!O24,0),0),IF('Cash Inputs'!S25="Ready",IF(A6&lt;'Cash Inputs'!D25,'Cash Inputs'!K25*'Cash Inputs'!F25*'Cash Inputs'!G25,IF(A6&gt;='Cash Inputs'!R25,'Cash Inputs'!K25,0))+IF(AND('Cash Inputs'!I25&gt;0,A6='Cash Inputs'!I25),'Cash Inputs'!O25,0),0)),"n.a.")</x:f>
        <x:v>n.a.</x:v>
      </x:c>
      <x:c r="D6" s="122" t="str">
        <x:f>IF(AND(COUNTIF('Cash Inputs'!S6:S25,"Ready")&gt;0,COUNTIF('Cash Inputs'!S6:S25,"Missing / invalid")=0),SUM(B$6:B6),"n.a.")</x:f>
        <x:v>n.a.</x:v>
      </x:c>
      <x:c r="E6" s="122" t="str">
        <x:f>IF(AND(COUNTIF('Cash Inputs'!S6:S25,"Ready")&gt;0,COUNTIF('Cash Inputs'!S6:S25,"Missing / invalid")=0),SUM(C$6:C6),"n.a.")</x:f>
        <x:v>n.a.</x:v>
      </x:c>
      <x:c r="F6" s="122" t="str">
        <x:f>IF(AND(COUNTIF('Cash Inputs'!S6:S25,"Ready")&gt;0,COUNTIF('Cash Inputs'!S6:S25,"Missing / invalid")=0),D6-E6,"n.a.")</x:f>
        <x:v>n.a.</x:v>
      </x:c>
      <x:c r="G6"/>
      <x:c r="H6"/>
      <x:c r="I6"/>
      <x:c r="J6"/>
      <x:c r="K6"/>
      <x:c r="L6"/>
    </x:row>
    <x:row r="7" ht="25" customHeight="1">
      <x:c r="A7" s="110" t="n">
        <x:v>2</x:v>
      </x:c>
      <x:c r="B7" s="122" t="str">
        <x:f>IF(AND(COUNTIF('Cash Inputs'!S6:S25,"Ready")&gt;0,COUNTIF('Cash Inputs'!S6:S25,"Missing / invalid")=0),SUM('Cash Inputs'!K6:K25),"n.a.")</x:f>
        <x:v>n.a.</x:v>
      </x:c>
      <x:c r="C7" s="122" t="str">
        <x:f>IF(AND(COUNTIF('Cash Inputs'!S6:S25,"Ready")&gt;0,COUNTIF('Cash Inputs'!S6:S25,"Missing / invalid")=0),SUM(IF('Cash Inputs'!S6="Ready",IF(A7&lt;'Cash Inputs'!D6,'Cash Inputs'!K6*'Cash Inputs'!F6*'Cash Inputs'!G6,IF(A7&gt;='Cash Inputs'!R6,'Cash Inputs'!K6,0))+IF(AND('Cash Inputs'!I6&gt;0,A7='Cash Inputs'!I6),'Cash Inputs'!O6,0),0),IF('Cash Inputs'!S7="Ready",IF(A7&lt;'Cash Inputs'!D7,'Cash Inputs'!K7*'Cash Inputs'!F7*'Cash Inputs'!G7,IF(A7&gt;='Cash Inputs'!R7,'Cash Inputs'!K7,0))+IF(AND('Cash Inputs'!I7&gt;0,A7='Cash Inputs'!I7),'Cash Inputs'!O7,0),0),IF('Cash Inputs'!S8="Ready",IF(A7&lt;'Cash Inputs'!D8,'Cash Inputs'!K8*'Cash Inputs'!F8*'Cash Inputs'!G8,IF(A7&gt;='Cash Inputs'!R8,'Cash Inputs'!K8,0))+IF(AND('Cash Inputs'!I8&gt;0,A7='Cash Inputs'!I8),'Cash Inputs'!O8,0),0),IF('Cash Inputs'!S9="Ready",IF(A7&lt;'Cash Inputs'!D9,'Cash Inputs'!K9*'Cash Inputs'!F9*'Cash Inputs'!G9,IF(A7&gt;='Cash Inputs'!R9,'Cash Inputs'!K9,0))+IF(AND('Cash Inputs'!I9&gt;0,A7='Cash Inputs'!I9),'Cash Inputs'!O9,0),0),IF('Cash Inputs'!S10="Ready",IF(A7&lt;'Cash Inputs'!D10,'Cash Inputs'!K10*'Cash Inputs'!F10*'Cash Inputs'!G10,IF(A7&gt;='Cash Inputs'!R10,'Cash Inputs'!K10,0))+IF(AND('Cash Inputs'!I10&gt;0,A7='Cash Inputs'!I10),'Cash Inputs'!O10,0),0),IF('Cash Inputs'!S11="Ready",IF(A7&lt;'Cash Inputs'!D11,'Cash Inputs'!K11*'Cash Inputs'!F11*'Cash Inputs'!G11,IF(A7&gt;='Cash Inputs'!R11,'Cash Inputs'!K11,0))+IF(AND('Cash Inputs'!I11&gt;0,A7='Cash Inputs'!I11),'Cash Inputs'!O11,0),0),IF('Cash Inputs'!S12="Ready",IF(A7&lt;'Cash Inputs'!D12,'Cash Inputs'!K12*'Cash Inputs'!F12*'Cash Inputs'!G12,IF(A7&gt;='Cash Inputs'!R12,'Cash Inputs'!K12,0))+IF(AND('Cash Inputs'!I12&gt;0,A7='Cash Inputs'!I12),'Cash Inputs'!O12,0),0),IF('Cash Inputs'!S13="Ready",IF(A7&lt;'Cash Inputs'!D13,'Cash Inputs'!K13*'Cash Inputs'!F13*'Cash Inputs'!G13,IF(A7&gt;='Cash Inputs'!R13,'Cash Inputs'!K13,0))+IF(AND('Cash Inputs'!I13&gt;0,A7='Cash Inputs'!I13),'Cash Inputs'!O13,0),0),IF('Cash Inputs'!S14="Ready",IF(A7&lt;'Cash Inputs'!D14,'Cash Inputs'!K14*'Cash Inputs'!F14*'Cash Inputs'!G14,IF(A7&gt;='Cash Inputs'!R14,'Cash Inputs'!K14,0))+IF(AND('Cash Inputs'!I14&gt;0,A7='Cash Inputs'!I14),'Cash Inputs'!O14,0),0),IF('Cash Inputs'!S15="Ready",IF(A7&lt;'Cash Inputs'!D15,'Cash Inputs'!K15*'Cash Inputs'!F15*'Cash Inputs'!G15,IF(A7&gt;='Cash Inputs'!R15,'Cash Inputs'!K15,0))+IF(AND('Cash Inputs'!I15&gt;0,A7='Cash Inputs'!I15),'Cash Inputs'!O15,0),0),IF('Cash Inputs'!S16="Ready",IF(A7&lt;'Cash Inputs'!D16,'Cash Inputs'!K16*'Cash Inputs'!F16*'Cash Inputs'!G16,IF(A7&gt;='Cash Inputs'!R16,'Cash Inputs'!K16,0))+IF(AND('Cash Inputs'!I16&gt;0,A7='Cash Inputs'!I16),'Cash Inputs'!O16,0),0),IF('Cash Inputs'!S17="Ready",IF(A7&lt;'Cash Inputs'!D17,'Cash Inputs'!K17*'Cash Inputs'!F17*'Cash Inputs'!G17,IF(A7&gt;='Cash Inputs'!R17,'Cash Inputs'!K17,0))+IF(AND('Cash Inputs'!I17&gt;0,A7='Cash Inputs'!I17),'Cash Inputs'!O17,0),0),IF('Cash Inputs'!S18="Ready",IF(A7&lt;'Cash Inputs'!D18,'Cash Inputs'!K18*'Cash Inputs'!F18*'Cash Inputs'!G18,IF(A7&gt;='Cash Inputs'!R18,'Cash Inputs'!K18,0))+IF(AND('Cash Inputs'!I18&gt;0,A7='Cash Inputs'!I18),'Cash Inputs'!O18,0),0),IF('Cash Inputs'!S19="Ready",IF(A7&lt;'Cash Inputs'!D19,'Cash Inputs'!K19*'Cash Inputs'!F19*'Cash Inputs'!G19,IF(A7&gt;='Cash Inputs'!R19,'Cash Inputs'!K19,0))+IF(AND('Cash Inputs'!I19&gt;0,A7='Cash Inputs'!I19),'Cash Inputs'!O19,0),0),IF('Cash Inputs'!S20="Ready",IF(A7&lt;'Cash Inputs'!D20,'Cash Inputs'!K20*'Cash Inputs'!F20*'Cash Inputs'!G20,IF(A7&gt;='Cash Inputs'!R20,'Cash Inputs'!K20,0))+IF(AND('Cash Inputs'!I20&gt;0,A7='Cash Inputs'!I20),'Cash Inputs'!O20,0),0),IF('Cash Inputs'!S21="Ready",IF(A7&lt;'Cash Inputs'!D21,'Cash Inputs'!K21*'Cash Inputs'!F21*'Cash Inputs'!G21,IF(A7&gt;='Cash Inputs'!R21,'Cash Inputs'!K21,0))+IF(AND('Cash Inputs'!I21&gt;0,A7='Cash Inputs'!I21),'Cash Inputs'!O21,0),0),IF('Cash Inputs'!S22="Ready",IF(A7&lt;'Cash Inputs'!D22,'Cash Inputs'!K22*'Cash Inputs'!F22*'Cash Inputs'!G22,IF(A7&gt;='Cash Inputs'!R22,'Cash Inputs'!K22,0))+IF(AND('Cash Inputs'!I22&gt;0,A7='Cash Inputs'!I22),'Cash Inputs'!O22,0),0),IF('Cash Inputs'!S23="Ready",IF(A7&lt;'Cash Inputs'!D23,'Cash Inputs'!K23*'Cash Inputs'!F23*'Cash Inputs'!G23,IF(A7&gt;='Cash Inputs'!R23,'Cash Inputs'!K23,0))+IF(AND('Cash Inputs'!I23&gt;0,A7='Cash Inputs'!I23),'Cash Inputs'!O23,0),0),IF('Cash Inputs'!S24="Ready",IF(A7&lt;'Cash Inputs'!D24,'Cash Inputs'!K24*'Cash Inputs'!F24*'Cash Inputs'!G24,IF(A7&gt;='Cash Inputs'!R24,'Cash Inputs'!K24,0))+IF(AND('Cash Inputs'!I24&gt;0,A7='Cash Inputs'!I24),'Cash Inputs'!O24,0),0),IF('Cash Inputs'!S25="Ready",IF(A7&lt;'Cash Inputs'!D25,'Cash Inputs'!K25*'Cash Inputs'!F25*'Cash Inputs'!G25,IF(A7&gt;='Cash Inputs'!R25,'Cash Inputs'!K25,0))+IF(AND('Cash Inputs'!I25&gt;0,A7='Cash Inputs'!I25),'Cash Inputs'!O25,0),0)),"n.a.")</x:f>
        <x:v>n.a.</x:v>
      </x:c>
      <x:c r="D7" s="122" t="str">
        <x:f>IF(AND(COUNTIF('Cash Inputs'!S6:S25,"Ready")&gt;0,COUNTIF('Cash Inputs'!S6:S25,"Missing / invalid")=0),SUM(B$6:B7),"n.a.")</x:f>
        <x:v>n.a.</x:v>
      </x:c>
      <x:c r="E7" s="122" t="str">
        <x:f>IF(AND(COUNTIF('Cash Inputs'!S6:S25,"Ready")&gt;0,COUNTIF('Cash Inputs'!S6:S25,"Missing / invalid")=0),SUM(C$6:C7),"n.a.")</x:f>
        <x:v>n.a.</x:v>
      </x:c>
      <x:c r="F7" s="122" t="str">
        <x:f>IF(AND(COUNTIF('Cash Inputs'!S6:S25,"Ready")&gt;0,COUNTIF('Cash Inputs'!S6:S25,"Missing / invalid")=0),D7-E7,"n.a.")</x:f>
        <x:v>n.a.</x:v>
      </x:c>
      <x:c r="G7"/>
      <x:c r="H7"/>
      <x:c r="I7"/>
      <x:c r="J7"/>
      <x:c r="K7"/>
      <x:c r="L7"/>
    </x:row>
    <x:row r="8" ht="25" customHeight="1">
      <x:c r="A8" s="110" t="n">
        <x:v>3</x:v>
      </x:c>
      <x:c r="B8" s="122" t="str">
        <x:f>IF(AND(COUNTIF('Cash Inputs'!S6:S25,"Ready")&gt;0,COUNTIF('Cash Inputs'!S6:S25,"Missing / invalid")=0),SUM('Cash Inputs'!K6:K25),"n.a.")</x:f>
        <x:v>n.a.</x:v>
      </x:c>
      <x:c r="C8" s="122" t="str">
        <x:f>IF(AND(COUNTIF('Cash Inputs'!S6:S25,"Ready")&gt;0,COUNTIF('Cash Inputs'!S6:S25,"Missing / invalid")=0),SUM(IF('Cash Inputs'!S6="Ready",IF(A8&lt;'Cash Inputs'!D6,'Cash Inputs'!K6*'Cash Inputs'!F6*'Cash Inputs'!G6,IF(A8&gt;='Cash Inputs'!R6,'Cash Inputs'!K6,0))+IF(AND('Cash Inputs'!I6&gt;0,A8='Cash Inputs'!I6),'Cash Inputs'!O6,0),0),IF('Cash Inputs'!S7="Ready",IF(A8&lt;'Cash Inputs'!D7,'Cash Inputs'!K7*'Cash Inputs'!F7*'Cash Inputs'!G7,IF(A8&gt;='Cash Inputs'!R7,'Cash Inputs'!K7,0))+IF(AND('Cash Inputs'!I7&gt;0,A8='Cash Inputs'!I7),'Cash Inputs'!O7,0),0),IF('Cash Inputs'!S8="Ready",IF(A8&lt;'Cash Inputs'!D8,'Cash Inputs'!K8*'Cash Inputs'!F8*'Cash Inputs'!G8,IF(A8&gt;='Cash Inputs'!R8,'Cash Inputs'!K8,0))+IF(AND('Cash Inputs'!I8&gt;0,A8='Cash Inputs'!I8),'Cash Inputs'!O8,0),0),IF('Cash Inputs'!S9="Ready",IF(A8&lt;'Cash Inputs'!D9,'Cash Inputs'!K9*'Cash Inputs'!F9*'Cash Inputs'!G9,IF(A8&gt;='Cash Inputs'!R9,'Cash Inputs'!K9,0))+IF(AND('Cash Inputs'!I9&gt;0,A8='Cash Inputs'!I9),'Cash Inputs'!O9,0),0),IF('Cash Inputs'!S10="Ready",IF(A8&lt;'Cash Inputs'!D10,'Cash Inputs'!K10*'Cash Inputs'!F10*'Cash Inputs'!G10,IF(A8&gt;='Cash Inputs'!R10,'Cash Inputs'!K10,0))+IF(AND('Cash Inputs'!I10&gt;0,A8='Cash Inputs'!I10),'Cash Inputs'!O10,0),0),IF('Cash Inputs'!S11="Ready",IF(A8&lt;'Cash Inputs'!D11,'Cash Inputs'!K11*'Cash Inputs'!F11*'Cash Inputs'!G11,IF(A8&gt;='Cash Inputs'!R11,'Cash Inputs'!K11,0))+IF(AND('Cash Inputs'!I11&gt;0,A8='Cash Inputs'!I11),'Cash Inputs'!O11,0),0),IF('Cash Inputs'!S12="Ready",IF(A8&lt;'Cash Inputs'!D12,'Cash Inputs'!K12*'Cash Inputs'!F12*'Cash Inputs'!G12,IF(A8&gt;='Cash Inputs'!R12,'Cash Inputs'!K12,0))+IF(AND('Cash Inputs'!I12&gt;0,A8='Cash Inputs'!I12),'Cash Inputs'!O12,0),0),IF('Cash Inputs'!S13="Ready",IF(A8&lt;'Cash Inputs'!D13,'Cash Inputs'!K13*'Cash Inputs'!F13*'Cash Inputs'!G13,IF(A8&gt;='Cash Inputs'!R13,'Cash Inputs'!K13,0))+IF(AND('Cash Inputs'!I13&gt;0,A8='Cash Inputs'!I13),'Cash Inputs'!O13,0),0),IF('Cash Inputs'!S14="Ready",IF(A8&lt;'Cash Inputs'!D14,'Cash Inputs'!K14*'Cash Inputs'!F14*'Cash Inputs'!G14,IF(A8&gt;='Cash Inputs'!R14,'Cash Inputs'!K14,0))+IF(AND('Cash Inputs'!I14&gt;0,A8='Cash Inputs'!I14),'Cash Inputs'!O14,0),0),IF('Cash Inputs'!S15="Ready",IF(A8&lt;'Cash Inputs'!D15,'Cash Inputs'!K15*'Cash Inputs'!F15*'Cash Inputs'!G15,IF(A8&gt;='Cash Inputs'!R15,'Cash Inputs'!K15,0))+IF(AND('Cash Inputs'!I15&gt;0,A8='Cash Inputs'!I15),'Cash Inputs'!O15,0),0),IF('Cash Inputs'!S16="Ready",IF(A8&lt;'Cash Inputs'!D16,'Cash Inputs'!K16*'Cash Inputs'!F16*'Cash Inputs'!G16,IF(A8&gt;='Cash Inputs'!R16,'Cash Inputs'!K16,0))+IF(AND('Cash Inputs'!I16&gt;0,A8='Cash Inputs'!I16),'Cash Inputs'!O16,0),0),IF('Cash Inputs'!S17="Ready",IF(A8&lt;'Cash Inputs'!D17,'Cash Inputs'!K17*'Cash Inputs'!F17*'Cash Inputs'!G17,IF(A8&gt;='Cash Inputs'!R17,'Cash Inputs'!K17,0))+IF(AND('Cash Inputs'!I17&gt;0,A8='Cash Inputs'!I17),'Cash Inputs'!O17,0),0),IF('Cash Inputs'!S18="Ready",IF(A8&lt;'Cash Inputs'!D18,'Cash Inputs'!K18*'Cash Inputs'!F18*'Cash Inputs'!G18,IF(A8&gt;='Cash Inputs'!R18,'Cash Inputs'!K18,0))+IF(AND('Cash Inputs'!I18&gt;0,A8='Cash Inputs'!I18),'Cash Inputs'!O18,0),0),IF('Cash Inputs'!S19="Ready",IF(A8&lt;'Cash Inputs'!D19,'Cash Inputs'!K19*'Cash Inputs'!F19*'Cash Inputs'!G19,IF(A8&gt;='Cash Inputs'!R19,'Cash Inputs'!K19,0))+IF(AND('Cash Inputs'!I19&gt;0,A8='Cash Inputs'!I19),'Cash Inputs'!O19,0),0),IF('Cash Inputs'!S20="Ready",IF(A8&lt;'Cash Inputs'!D20,'Cash Inputs'!K20*'Cash Inputs'!F20*'Cash Inputs'!G20,IF(A8&gt;='Cash Inputs'!R20,'Cash Inputs'!K20,0))+IF(AND('Cash Inputs'!I20&gt;0,A8='Cash Inputs'!I20),'Cash Inputs'!O20,0),0),IF('Cash Inputs'!S21="Ready",IF(A8&lt;'Cash Inputs'!D21,'Cash Inputs'!K21*'Cash Inputs'!F21*'Cash Inputs'!G21,IF(A8&gt;='Cash Inputs'!R21,'Cash Inputs'!K21,0))+IF(AND('Cash Inputs'!I21&gt;0,A8='Cash Inputs'!I21),'Cash Inputs'!O21,0),0),IF('Cash Inputs'!S22="Ready",IF(A8&lt;'Cash Inputs'!D22,'Cash Inputs'!K22*'Cash Inputs'!F22*'Cash Inputs'!G22,IF(A8&gt;='Cash Inputs'!R22,'Cash Inputs'!K22,0))+IF(AND('Cash Inputs'!I22&gt;0,A8='Cash Inputs'!I22),'Cash Inputs'!O22,0),0),IF('Cash Inputs'!S23="Ready",IF(A8&lt;'Cash Inputs'!D23,'Cash Inputs'!K23*'Cash Inputs'!F23*'Cash Inputs'!G23,IF(A8&gt;='Cash Inputs'!R23,'Cash Inputs'!K23,0))+IF(AND('Cash Inputs'!I23&gt;0,A8='Cash Inputs'!I23),'Cash Inputs'!O23,0),0),IF('Cash Inputs'!S24="Ready",IF(A8&lt;'Cash Inputs'!D24,'Cash Inputs'!K24*'Cash Inputs'!F24*'Cash Inputs'!G24,IF(A8&gt;='Cash Inputs'!R24,'Cash Inputs'!K24,0))+IF(AND('Cash Inputs'!I24&gt;0,A8='Cash Inputs'!I24),'Cash Inputs'!O24,0),0),IF('Cash Inputs'!S25="Ready",IF(A8&lt;'Cash Inputs'!D25,'Cash Inputs'!K25*'Cash Inputs'!F25*'Cash Inputs'!G25,IF(A8&gt;='Cash Inputs'!R25,'Cash Inputs'!K25,0))+IF(AND('Cash Inputs'!I25&gt;0,A8='Cash Inputs'!I25),'Cash Inputs'!O25,0),0)),"n.a.")</x:f>
        <x:v>n.a.</x:v>
      </x:c>
      <x:c r="D8" s="122" t="str">
        <x:f>IF(AND(COUNTIF('Cash Inputs'!S6:S25,"Ready")&gt;0,COUNTIF('Cash Inputs'!S6:S25,"Missing / invalid")=0),SUM(B$6:B8),"n.a.")</x:f>
        <x:v>n.a.</x:v>
      </x:c>
      <x:c r="E8" s="122" t="str">
        <x:f>IF(AND(COUNTIF('Cash Inputs'!S6:S25,"Ready")&gt;0,COUNTIF('Cash Inputs'!S6:S25,"Missing / invalid")=0),SUM(C$6:C8),"n.a.")</x:f>
        <x:v>n.a.</x:v>
      </x:c>
      <x:c r="F8" s="122" t="str">
        <x:f>IF(AND(COUNTIF('Cash Inputs'!S6:S25,"Ready")&gt;0,COUNTIF('Cash Inputs'!S6:S25,"Missing / invalid")=0),D8-E8,"n.a.")</x:f>
        <x:v>n.a.</x:v>
      </x:c>
      <x:c r="G8"/>
      <x:c r="H8"/>
      <x:c r="I8"/>
      <x:c r="J8"/>
      <x:c r="K8"/>
      <x:c r="L8"/>
    </x:row>
    <x:row r="9" ht="25" customHeight="1">
      <x:c r="A9" s="110" t="n">
        <x:v>4</x:v>
      </x:c>
      <x:c r="B9" s="122" t="str">
        <x:f>IF(AND(COUNTIF('Cash Inputs'!S6:S25,"Ready")&gt;0,COUNTIF('Cash Inputs'!S6:S25,"Missing / invalid")=0),SUM('Cash Inputs'!K6:K25),"n.a.")</x:f>
        <x:v>n.a.</x:v>
      </x:c>
      <x:c r="C9" s="122" t="str">
        <x:f>IF(AND(COUNTIF('Cash Inputs'!S6:S25,"Ready")&gt;0,COUNTIF('Cash Inputs'!S6:S25,"Missing / invalid")=0),SUM(IF('Cash Inputs'!S6="Ready",IF(A9&lt;'Cash Inputs'!D6,'Cash Inputs'!K6*'Cash Inputs'!F6*'Cash Inputs'!G6,IF(A9&gt;='Cash Inputs'!R6,'Cash Inputs'!K6,0))+IF(AND('Cash Inputs'!I6&gt;0,A9='Cash Inputs'!I6),'Cash Inputs'!O6,0),0),IF('Cash Inputs'!S7="Ready",IF(A9&lt;'Cash Inputs'!D7,'Cash Inputs'!K7*'Cash Inputs'!F7*'Cash Inputs'!G7,IF(A9&gt;='Cash Inputs'!R7,'Cash Inputs'!K7,0))+IF(AND('Cash Inputs'!I7&gt;0,A9='Cash Inputs'!I7),'Cash Inputs'!O7,0),0),IF('Cash Inputs'!S8="Ready",IF(A9&lt;'Cash Inputs'!D8,'Cash Inputs'!K8*'Cash Inputs'!F8*'Cash Inputs'!G8,IF(A9&gt;='Cash Inputs'!R8,'Cash Inputs'!K8,0))+IF(AND('Cash Inputs'!I8&gt;0,A9='Cash Inputs'!I8),'Cash Inputs'!O8,0),0),IF('Cash Inputs'!S9="Ready",IF(A9&lt;'Cash Inputs'!D9,'Cash Inputs'!K9*'Cash Inputs'!F9*'Cash Inputs'!G9,IF(A9&gt;='Cash Inputs'!R9,'Cash Inputs'!K9,0))+IF(AND('Cash Inputs'!I9&gt;0,A9='Cash Inputs'!I9),'Cash Inputs'!O9,0),0),IF('Cash Inputs'!S10="Ready",IF(A9&lt;'Cash Inputs'!D10,'Cash Inputs'!K10*'Cash Inputs'!F10*'Cash Inputs'!G10,IF(A9&gt;='Cash Inputs'!R10,'Cash Inputs'!K10,0))+IF(AND('Cash Inputs'!I10&gt;0,A9='Cash Inputs'!I10),'Cash Inputs'!O10,0),0),IF('Cash Inputs'!S11="Ready",IF(A9&lt;'Cash Inputs'!D11,'Cash Inputs'!K11*'Cash Inputs'!F11*'Cash Inputs'!G11,IF(A9&gt;='Cash Inputs'!R11,'Cash Inputs'!K11,0))+IF(AND('Cash Inputs'!I11&gt;0,A9='Cash Inputs'!I11),'Cash Inputs'!O11,0),0),IF('Cash Inputs'!S12="Ready",IF(A9&lt;'Cash Inputs'!D12,'Cash Inputs'!K12*'Cash Inputs'!F12*'Cash Inputs'!G12,IF(A9&gt;='Cash Inputs'!R12,'Cash Inputs'!K12,0))+IF(AND('Cash Inputs'!I12&gt;0,A9='Cash Inputs'!I12),'Cash Inputs'!O12,0),0),IF('Cash Inputs'!S13="Ready",IF(A9&lt;'Cash Inputs'!D13,'Cash Inputs'!K13*'Cash Inputs'!F13*'Cash Inputs'!G13,IF(A9&gt;='Cash Inputs'!R13,'Cash Inputs'!K13,0))+IF(AND('Cash Inputs'!I13&gt;0,A9='Cash Inputs'!I13),'Cash Inputs'!O13,0),0),IF('Cash Inputs'!S14="Ready",IF(A9&lt;'Cash Inputs'!D14,'Cash Inputs'!K14*'Cash Inputs'!F14*'Cash Inputs'!G14,IF(A9&gt;='Cash Inputs'!R14,'Cash Inputs'!K14,0))+IF(AND('Cash Inputs'!I14&gt;0,A9='Cash Inputs'!I14),'Cash Inputs'!O14,0),0),IF('Cash Inputs'!S15="Ready",IF(A9&lt;'Cash Inputs'!D15,'Cash Inputs'!K15*'Cash Inputs'!F15*'Cash Inputs'!G15,IF(A9&gt;='Cash Inputs'!R15,'Cash Inputs'!K15,0))+IF(AND('Cash Inputs'!I15&gt;0,A9='Cash Inputs'!I15),'Cash Inputs'!O15,0),0),IF('Cash Inputs'!S16="Ready",IF(A9&lt;'Cash Inputs'!D16,'Cash Inputs'!K16*'Cash Inputs'!F16*'Cash Inputs'!G16,IF(A9&gt;='Cash Inputs'!R16,'Cash Inputs'!K16,0))+IF(AND('Cash Inputs'!I16&gt;0,A9='Cash Inputs'!I16),'Cash Inputs'!O16,0),0),IF('Cash Inputs'!S17="Ready",IF(A9&lt;'Cash Inputs'!D17,'Cash Inputs'!K17*'Cash Inputs'!F17*'Cash Inputs'!G17,IF(A9&gt;='Cash Inputs'!R17,'Cash Inputs'!K17,0))+IF(AND('Cash Inputs'!I17&gt;0,A9='Cash Inputs'!I17),'Cash Inputs'!O17,0),0),IF('Cash Inputs'!S18="Ready",IF(A9&lt;'Cash Inputs'!D18,'Cash Inputs'!K18*'Cash Inputs'!F18*'Cash Inputs'!G18,IF(A9&gt;='Cash Inputs'!R18,'Cash Inputs'!K18,0))+IF(AND('Cash Inputs'!I18&gt;0,A9='Cash Inputs'!I18),'Cash Inputs'!O18,0),0),IF('Cash Inputs'!S19="Ready",IF(A9&lt;'Cash Inputs'!D19,'Cash Inputs'!K19*'Cash Inputs'!F19*'Cash Inputs'!G19,IF(A9&gt;='Cash Inputs'!R19,'Cash Inputs'!K19,0))+IF(AND('Cash Inputs'!I19&gt;0,A9='Cash Inputs'!I19),'Cash Inputs'!O19,0),0),IF('Cash Inputs'!S20="Ready",IF(A9&lt;'Cash Inputs'!D20,'Cash Inputs'!K20*'Cash Inputs'!F20*'Cash Inputs'!G20,IF(A9&gt;='Cash Inputs'!R20,'Cash Inputs'!K20,0))+IF(AND('Cash Inputs'!I20&gt;0,A9='Cash Inputs'!I20),'Cash Inputs'!O20,0),0),IF('Cash Inputs'!S21="Ready",IF(A9&lt;'Cash Inputs'!D21,'Cash Inputs'!K21*'Cash Inputs'!F21*'Cash Inputs'!G21,IF(A9&gt;='Cash Inputs'!R21,'Cash Inputs'!K21,0))+IF(AND('Cash Inputs'!I21&gt;0,A9='Cash Inputs'!I21),'Cash Inputs'!O21,0),0),IF('Cash Inputs'!S22="Ready",IF(A9&lt;'Cash Inputs'!D22,'Cash Inputs'!K22*'Cash Inputs'!F22*'Cash Inputs'!G22,IF(A9&gt;='Cash Inputs'!R22,'Cash Inputs'!K22,0))+IF(AND('Cash Inputs'!I22&gt;0,A9='Cash Inputs'!I22),'Cash Inputs'!O22,0),0),IF('Cash Inputs'!S23="Ready",IF(A9&lt;'Cash Inputs'!D23,'Cash Inputs'!K23*'Cash Inputs'!F23*'Cash Inputs'!G23,IF(A9&gt;='Cash Inputs'!R23,'Cash Inputs'!K23,0))+IF(AND('Cash Inputs'!I23&gt;0,A9='Cash Inputs'!I23),'Cash Inputs'!O23,0),0),IF('Cash Inputs'!S24="Ready",IF(A9&lt;'Cash Inputs'!D24,'Cash Inputs'!K24*'Cash Inputs'!F24*'Cash Inputs'!G24,IF(A9&gt;='Cash Inputs'!R24,'Cash Inputs'!K24,0))+IF(AND('Cash Inputs'!I24&gt;0,A9='Cash Inputs'!I24),'Cash Inputs'!O24,0),0),IF('Cash Inputs'!S25="Ready",IF(A9&lt;'Cash Inputs'!D25,'Cash Inputs'!K25*'Cash Inputs'!F25*'Cash Inputs'!G25,IF(A9&gt;='Cash Inputs'!R25,'Cash Inputs'!K25,0))+IF(AND('Cash Inputs'!I25&gt;0,A9='Cash Inputs'!I25),'Cash Inputs'!O25,0),0)),"n.a.")</x:f>
        <x:v>n.a.</x:v>
      </x:c>
      <x:c r="D9" s="122" t="str">
        <x:f>IF(AND(COUNTIF('Cash Inputs'!S6:S25,"Ready")&gt;0,COUNTIF('Cash Inputs'!S6:S25,"Missing / invalid")=0),SUM(B$6:B9),"n.a.")</x:f>
        <x:v>n.a.</x:v>
      </x:c>
      <x:c r="E9" s="122" t="str">
        <x:f>IF(AND(COUNTIF('Cash Inputs'!S6:S25,"Ready")&gt;0,COUNTIF('Cash Inputs'!S6:S25,"Missing / invalid")=0),SUM(C$6:C9),"n.a.")</x:f>
        <x:v>n.a.</x:v>
      </x:c>
      <x:c r="F9" s="122" t="str">
        <x:f>IF(AND(COUNTIF('Cash Inputs'!S6:S25,"Ready")&gt;0,COUNTIF('Cash Inputs'!S6:S25,"Missing / invalid")=0),D9-E9,"n.a.")</x:f>
        <x:v>n.a.</x:v>
      </x:c>
      <x:c r="G9"/>
      <x:c r="H9"/>
      <x:c r="I9"/>
      <x:c r="J9"/>
      <x:c r="K9"/>
      <x:c r="L9"/>
    </x:row>
    <x:row r="10" ht="25" customHeight="1">
      <x:c r="A10" s="110" t="n">
        <x:v>5</x:v>
      </x:c>
      <x:c r="B10" s="122" t="str">
        <x:f>IF(AND(COUNTIF('Cash Inputs'!S6:S25,"Ready")&gt;0,COUNTIF('Cash Inputs'!S6:S25,"Missing / invalid")=0),SUM('Cash Inputs'!K6:K25),"n.a.")</x:f>
        <x:v>n.a.</x:v>
      </x:c>
      <x:c r="C10" s="122" t="str">
        <x:f>IF(AND(COUNTIF('Cash Inputs'!S6:S25,"Ready")&gt;0,COUNTIF('Cash Inputs'!S6:S25,"Missing / invalid")=0),SUM(IF('Cash Inputs'!S6="Ready",IF(A10&lt;'Cash Inputs'!D6,'Cash Inputs'!K6*'Cash Inputs'!F6*'Cash Inputs'!G6,IF(A10&gt;='Cash Inputs'!R6,'Cash Inputs'!K6,0))+IF(AND('Cash Inputs'!I6&gt;0,A10='Cash Inputs'!I6),'Cash Inputs'!O6,0),0),IF('Cash Inputs'!S7="Ready",IF(A10&lt;'Cash Inputs'!D7,'Cash Inputs'!K7*'Cash Inputs'!F7*'Cash Inputs'!G7,IF(A10&gt;='Cash Inputs'!R7,'Cash Inputs'!K7,0))+IF(AND('Cash Inputs'!I7&gt;0,A10='Cash Inputs'!I7),'Cash Inputs'!O7,0),0),IF('Cash Inputs'!S8="Ready",IF(A10&lt;'Cash Inputs'!D8,'Cash Inputs'!K8*'Cash Inputs'!F8*'Cash Inputs'!G8,IF(A10&gt;='Cash Inputs'!R8,'Cash Inputs'!K8,0))+IF(AND('Cash Inputs'!I8&gt;0,A10='Cash Inputs'!I8),'Cash Inputs'!O8,0),0),IF('Cash Inputs'!S9="Ready",IF(A10&lt;'Cash Inputs'!D9,'Cash Inputs'!K9*'Cash Inputs'!F9*'Cash Inputs'!G9,IF(A10&gt;='Cash Inputs'!R9,'Cash Inputs'!K9,0))+IF(AND('Cash Inputs'!I9&gt;0,A10='Cash Inputs'!I9),'Cash Inputs'!O9,0),0),IF('Cash Inputs'!S10="Ready",IF(A10&lt;'Cash Inputs'!D10,'Cash Inputs'!K10*'Cash Inputs'!F10*'Cash Inputs'!G10,IF(A10&gt;='Cash Inputs'!R10,'Cash Inputs'!K10,0))+IF(AND('Cash Inputs'!I10&gt;0,A10='Cash Inputs'!I10),'Cash Inputs'!O10,0),0),IF('Cash Inputs'!S11="Ready",IF(A10&lt;'Cash Inputs'!D11,'Cash Inputs'!K11*'Cash Inputs'!F11*'Cash Inputs'!G11,IF(A10&gt;='Cash Inputs'!R11,'Cash Inputs'!K11,0))+IF(AND('Cash Inputs'!I11&gt;0,A10='Cash Inputs'!I11),'Cash Inputs'!O11,0),0),IF('Cash Inputs'!S12="Ready",IF(A10&lt;'Cash Inputs'!D12,'Cash Inputs'!K12*'Cash Inputs'!F12*'Cash Inputs'!G12,IF(A10&gt;='Cash Inputs'!R12,'Cash Inputs'!K12,0))+IF(AND('Cash Inputs'!I12&gt;0,A10='Cash Inputs'!I12),'Cash Inputs'!O12,0),0),IF('Cash Inputs'!S13="Ready",IF(A10&lt;'Cash Inputs'!D13,'Cash Inputs'!K13*'Cash Inputs'!F13*'Cash Inputs'!G13,IF(A10&gt;='Cash Inputs'!R13,'Cash Inputs'!K13,0))+IF(AND('Cash Inputs'!I13&gt;0,A10='Cash Inputs'!I13),'Cash Inputs'!O13,0),0),IF('Cash Inputs'!S14="Ready",IF(A10&lt;'Cash Inputs'!D14,'Cash Inputs'!K14*'Cash Inputs'!F14*'Cash Inputs'!G14,IF(A10&gt;='Cash Inputs'!R14,'Cash Inputs'!K14,0))+IF(AND('Cash Inputs'!I14&gt;0,A10='Cash Inputs'!I14),'Cash Inputs'!O14,0),0),IF('Cash Inputs'!S15="Ready",IF(A10&lt;'Cash Inputs'!D15,'Cash Inputs'!K15*'Cash Inputs'!F15*'Cash Inputs'!G15,IF(A10&gt;='Cash Inputs'!R15,'Cash Inputs'!K15,0))+IF(AND('Cash Inputs'!I15&gt;0,A10='Cash Inputs'!I15),'Cash Inputs'!O15,0),0),IF('Cash Inputs'!S16="Ready",IF(A10&lt;'Cash Inputs'!D16,'Cash Inputs'!K16*'Cash Inputs'!F16*'Cash Inputs'!G16,IF(A10&gt;='Cash Inputs'!R16,'Cash Inputs'!K16,0))+IF(AND('Cash Inputs'!I16&gt;0,A10='Cash Inputs'!I16),'Cash Inputs'!O16,0),0),IF('Cash Inputs'!S17="Ready",IF(A10&lt;'Cash Inputs'!D17,'Cash Inputs'!K17*'Cash Inputs'!F17*'Cash Inputs'!G17,IF(A10&gt;='Cash Inputs'!R17,'Cash Inputs'!K17,0))+IF(AND('Cash Inputs'!I17&gt;0,A10='Cash Inputs'!I17),'Cash Inputs'!O17,0),0),IF('Cash Inputs'!S18="Ready",IF(A10&lt;'Cash Inputs'!D18,'Cash Inputs'!K18*'Cash Inputs'!F18*'Cash Inputs'!G18,IF(A10&gt;='Cash Inputs'!R18,'Cash Inputs'!K18,0))+IF(AND('Cash Inputs'!I18&gt;0,A10='Cash Inputs'!I18),'Cash Inputs'!O18,0),0),IF('Cash Inputs'!S19="Ready",IF(A10&lt;'Cash Inputs'!D19,'Cash Inputs'!K19*'Cash Inputs'!F19*'Cash Inputs'!G19,IF(A10&gt;='Cash Inputs'!R19,'Cash Inputs'!K19,0))+IF(AND('Cash Inputs'!I19&gt;0,A10='Cash Inputs'!I19),'Cash Inputs'!O19,0),0),IF('Cash Inputs'!S20="Ready",IF(A10&lt;'Cash Inputs'!D20,'Cash Inputs'!K20*'Cash Inputs'!F20*'Cash Inputs'!G20,IF(A10&gt;='Cash Inputs'!R20,'Cash Inputs'!K20,0))+IF(AND('Cash Inputs'!I20&gt;0,A10='Cash Inputs'!I20),'Cash Inputs'!O20,0),0),IF('Cash Inputs'!S21="Ready",IF(A10&lt;'Cash Inputs'!D21,'Cash Inputs'!K21*'Cash Inputs'!F21*'Cash Inputs'!G21,IF(A10&gt;='Cash Inputs'!R21,'Cash Inputs'!K21,0))+IF(AND('Cash Inputs'!I21&gt;0,A10='Cash Inputs'!I21),'Cash Inputs'!O21,0),0),IF('Cash Inputs'!S22="Ready",IF(A10&lt;'Cash Inputs'!D22,'Cash Inputs'!K22*'Cash Inputs'!F22*'Cash Inputs'!G22,IF(A10&gt;='Cash Inputs'!R22,'Cash Inputs'!K22,0))+IF(AND('Cash Inputs'!I22&gt;0,A10='Cash Inputs'!I22),'Cash Inputs'!O22,0),0),IF('Cash Inputs'!S23="Ready",IF(A10&lt;'Cash Inputs'!D23,'Cash Inputs'!K23*'Cash Inputs'!F23*'Cash Inputs'!G23,IF(A10&gt;='Cash Inputs'!R23,'Cash Inputs'!K23,0))+IF(AND('Cash Inputs'!I23&gt;0,A10='Cash Inputs'!I23),'Cash Inputs'!O23,0),0),IF('Cash Inputs'!S24="Ready",IF(A10&lt;'Cash Inputs'!D24,'Cash Inputs'!K24*'Cash Inputs'!F24*'Cash Inputs'!G24,IF(A10&gt;='Cash Inputs'!R24,'Cash Inputs'!K24,0))+IF(AND('Cash Inputs'!I24&gt;0,A10='Cash Inputs'!I24),'Cash Inputs'!O24,0),0),IF('Cash Inputs'!S25="Ready",IF(A10&lt;'Cash Inputs'!D25,'Cash Inputs'!K25*'Cash Inputs'!F25*'Cash Inputs'!G25,IF(A10&gt;='Cash Inputs'!R25,'Cash Inputs'!K25,0))+IF(AND('Cash Inputs'!I25&gt;0,A10='Cash Inputs'!I25),'Cash Inputs'!O25,0),0)),"n.a.")</x:f>
        <x:v>n.a.</x:v>
      </x:c>
      <x:c r="D10" s="122" t="str">
        <x:f>IF(AND(COUNTIF('Cash Inputs'!S6:S25,"Ready")&gt;0,COUNTIF('Cash Inputs'!S6:S25,"Missing / invalid")=0),SUM(B$6:B10),"n.a.")</x:f>
        <x:v>n.a.</x:v>
      </x:c>
      <x:c r="E10" s="122" t="str">
        <x:f>IF(AND(COUNTIF('Cash Inputs'!S6:S25,"Ready")&gt;0,COUNTIF('Cash Inputs'!S6:S25,"Missing / invalid")=0),SUM(C$6:C10),"n.a.")</x:f>
        <x:v>n.a.</x:v>
      </x:c>
      <x:c r="F10" s="122" t="str">
        <x:f>IF(AND(COUNTIF('Cash Inputs'!S6:S25,"Ready")&gt;0,COUNTIF('Cash Inputs'!S6:S25,"Missing / invalid")=0),D10-E10,"n.a.")</x:f>
        <x:v>n.a.</x:v>
      </x:c>
      <x:c r="G10"/>
      <x:c r="H10"/>
      <x:c r="I10"/>
      <x:c r="J10"/>
      <x:c r="K10"/>
      <x:c r="L10"/>
    </x:row>
    <x:row r="11" ht="25" customHeight="1">
      <x:c r="A11" s="110" t="n">
        <x:v>6</x:v>
      </x:c>
      <x:c r="B11" s="122" t="str">
        <x:f>IF(AND(COUNTIF('Cash Inputs'!S6:S25,"Ready")&gt;0,COUNTIF('Cash Inputs'!S6:S25,"Missing / invalid")=0),SUM('Cash Inputs'!K6:K25),"n.a.")</x:f>
        <x:v>n.a.</x:v>
      </x:c>
      <x:c r="C11" s="122" t="str">
        <x:f>IF(AND(COUNTIF('Cash Inputs'!S6:S25,"Ready")&gt;0,COUNTIF('Cash Inputs'!S6:S25,"Missing / invalid")=0),SUM(IF('Cash Inputs'!S6="Ready",IF(A11&lt;'Cash Inputs'!D6,'Cash Inputs'!K6*'Cash Inputs'!F6*'Cash Inputs'!G6,IF(A11&gt;='Cash Inputs'!R6,'Cash Inputs'!K6,0))+IF(AND('Cash Inputs'!I6&gt;0,A11='Cash Inputs'!I6),'Cash Inputs'!O6,0),0),IF('Cash Inputs'!S7="Ready",IF(A11&lt;'Cash Inputs'!D7,'Cash Inputs'!K7*'Cash Inputs'!F7*'Cash Inputs'!G7,IF(A11&gt;='Cash Inputs'!R7,'Cash Inputs'!K7,0))+IF(AND('Cash Inputs'!I7&gt;0,A11='Cash Inputs'!I7),'Cash Inputs'!O7,0),0),IF('Cash Inputs'!S8="Ready",IF(A11&lt;'Cash Inputs'!D8,'Cash Inputs'!K8*'Cash Inputs'!F8*'Cash Inputs'!G8,IF(A11&gt;='Cash Inputs'!R8,'Cash Inputs'!K8,0))+IF(AND('Cash Inputs'!I8&gt;0,A11='Cash Inputs'!I8),'Cash Inputs'!O8,0),0),IF('Cash Inputs'!S9="Ready",IF(A11&lt;'Cash Inputs'!D9,'Cash Inputs'!K9*'Cash Inputs'!F9*'Cash Inputs'!G9,IF(A11&gt;='Cash Inputs'!R9,'Cash Inputs'!K9,0))+IF(AND('Cash Inputs'!I9&gt;0,A11='Cash Inputs'!I9),'Cash Inputs'!O9,0),0),IF('Cash Inputs'!S10="Ready",IF(A11&lt;'Cash Inputs'!D10,'Cash Inputs'!K10*'Cash Inputs'!F10*'Cash Inputs'!G10,IF(A11&gt;='Cash Inputs'!R10,'Cash Inputs'!K10,0))+IF(AND('Cash Inputs'!I10&gt;0,A11='Cash Inputs'!I10),'Cash Inputs'!O10,0),0),IF('Cash Inputs'!S11="Ready",IF(A11&lt;'Cash Inputs'!D11,'Cash Inputs'!K11*'Cash Inputs'!F11*'Cash Inputs'!G11,IF(A11&gt;='Cash Inputs'!R11,'Cash Inputs'!K11,0))+IF(AND('Cash Inputs'!I11&gt;0,A11='Cash Inputs'!I11),'Cash Inputs'!O11,0),0),IF('Cash Inputs'!S12="Ready",IF(A11&lt;'Cash Inputs'!D12,'Cash Inputs'!K12*'Cash Inputs'!F12*'Cash Inputs'!G12,IF(A11&gt;='Cash Inputs'!R12,'Cash Inputs'!K12,0))+IF(AND('Cash Inputs'!I12&gt;0,A11='Cash Inputs'!I12),'Cash Inputs'!O12,0),0),IF('Cash Inputs'!S13="Ready",IF(A11&lt;'Cash Inputs'!D13,'Cash Inputs'!K13*'Cash Inputs'!F13*'Cash Inputs'!G13,IF(A11&gt;='Cash Inputs'!R13,'Cash Inputs'!K13,0))+IF(AND('Cash Inputs'!I13&gt;0,A11='Cash Inputs'!I13),'Cash Inputs'!O13,0),0),IF('Cash Inputs'!S14="Ready",IF(A11&lt;'Cash Inputs'!D14,'Cash Inputs'!K14*'Cash Inputs'!F14*'Cash Inputs'!G14,IF(A11&gt;='Cash Inputs'!R14,'Cash Inputs'!K14,0))+IF(AND('Cash Inputs'!I14&gt;0,A11='Cash Inputs'!I14),'Cash Inputs'!O14,0),0),IF('Cash Inputs'!S15="Ready",IF(A11&lt;'Cash Inputs'!D15,'Cash Inputs'!K15*'Cash Inputs'!F15*'Cash Inputs'!G15,IF(A11&gt;='Cash Inputs'!R15,'Cash Inputs'!K15,0))+IF(AND('Cash Inputs'!I15&gt;0,A11='Cash Inputs'!I15),'Cash Inputs'!O15,0),0),IF('Cash Inputs'!S16="Ready",IF(A11&lt;'Cash Inputs'!D16,'Cash Inputs'!K16*'Cash Inputs'!F16*'Cash Inputs'!G16,IF(A11&gt;='Cash Inputs'!R16,'Cash Inputs'!K16,0))+IF(AND('Cash Inputs'!I16&gt;0,A11='Cash Inputs'!I16),'Cash Inputs'!O16,0),0),IF('Cash Inputs'!S17="Ready",IF(A11&lt;'Cash Inputs'!D17,'Cash Inputs'!K17*'Cash Inputs'!F17*'Cash Inputs'!G17,IF(A11&gt;='Cash Inputs'!R17,'Cash Inputs'!K17,0))+IF(AND('Cash Inputs'!I17&gt;0,A11='Cash Inputs'!I17),'Cash Inputs'!O17,0),0),IF('Cash Inputs'!S18="Ready",IF(A11&lt;'Cash Inputs'!D18,'Cash Inputs'!K18*'Cash Inputs'!F18*'Cash Inputs'!G18,IF(A11&gt;='Cash Inputs'!R18,'Cash Inputs'!K18,0))+IF(AND('Cash Inputs'!I18&gt;0,A11='Cash Inputs'!I18),'Cash Inputs'!O18,0),0),IF('Cash Inputs'!S19="Ready",IF(A11&lt;'Cash Inputs'!D19,'Cash Inputs'!K19*'Cash Inputs'!F19*'Cash Inputs'!G19,IF(A11&gt;='Cash Inputs'!R19,'Cash Inputs'!K19,0))+IF(AND('Cash Inputs'!I19&gt;0,A11='Cash Inputs'!I19),'Cash Inputs'!O19,0),0),IF('Cash Inputs'!S20="Ready",IF(A11&lt;'Cash Inputs'!D20,'Cash Inputs'!K20*'Cash Inputs'!F20*'Cash Inputs'!G20,IF(A11&gt;='Cash Inputs'!R20,'Cash Inputs'!K20,0))+IF(AND('Cash Inputs'!I20&gt;0,A11='Cash Inputs'!I20),'Cash Inputs'!O20,0),0),IF('Cash Inputs'!S21="Ready",IF(A11&lt;'Cash Inputs'!D21,'Cash Inputs'!K21*'Cash Inputs'!F21*'Cash Inputs'!G21,IF(A11&gt;='Cash Inputs'!R21,'Cash Inputs'!K21,0))+IF(AND('Cash Inputs'!I21&gt;0,A11='Cash Inputs'!I21),'Cash Inputs'!O21,0),0),IF('Cash Inputs'!S22="Ready",IF(A11&lt;'Cash Inputs'!D22,'Cash Inputs'!K22*'Cash Inputs'!F22*'Cash Inputs'!G22,IF(A11&gt;='Cash Inputs'!R22,'Cash Inputs'!K22,0))+IF(AND('Cash Inputs'!I22&gt;0,A11='Cash Inputs'!I22),'Cash Inputs'!O22,0),0),IF('Cash Inputs'!S23="Ready",IF(A11&lt;'Cash Inputs'!D23,'Cash Inputs'!K23*'Cash Inputs'!F23*'Cash Inputs'!G23,IF(A11&gt;='Cash Inputs'!R23,'Cash Inputs'!K23,0))+IF(AND('Cash Inputs'!I23&gt;0,A11='Cash Inputs'!I23),'Cash Inputs'!O23,0),0),IF('Cash Inputs'!S24="Ready",IF(A11&lt;'Cash Inputs'!D24,'Cash Inputs'!K24*'Cash Inputs'!F24*'Cash Inputs'!G24,IF(A11&gt;='Cash Inputs'!R24,'Cash Inputs'!K24,0))+IF(AND('Cash Inputs'!I24&gt;0,A11='Cash Inputs'!I24),'Cash Inputs'!O24,0),0),IF('Cash Inputs'!S25="Ready",IF(A11&lt;'Cash Inputs'!D25,'Cash Inputs'!K25*'Cash Inputs'!F25*'Cash Inputs'!G25,IF(A11&gt;='Cash Inputs'!R25,'Cash Inputs'!K25,0))+IF(AND('Cash Inputs'!I25&gt;0,A11='Cash Inputs'!I25),'Cash Inputs'!O25,0),0)),"n.a.")</x:f>
        <x:v>n.a.</x:v>
      </x:c>
      <x:c r="D11" s="122" t="str">
        <x:f>IF(AND(COUNTIF('Cash Inputs'!S6:S25,"Ready")&gt;0,COUNTIF('Cash Inputs'!S6:S25,"Missing / invalid")=0),SUM(B$6:B11),"n.a.")</x:f>
        <x:v>n.a.</x:v>
      </x:c>
      <x:c r="E11" s="122" t="str">
        <x:f>IF(AND(COUNTIF('Cash Inputs'!S6:S25,"Ready")&gt;0,COUNTIF('Cash Inputs'!S6:S25,"Missing / invalid")=0),SUM(C$6:C11),"n.a.")</x:f>
        <x:v>n.a.</x:v>
      </x:c>
      <x:c r="F11" s="122" t="str">
        <x:f>IF(AND(COUNTIF('Cash Inputs'!S6:S25,"Ready")&gt;0,COUNTIF('Cash Inputs'!S6:S25,"Missing / invalid")=0),D11-E11,"n.a.")</x:f>
        <x:v>n.a.</x:v>
      </x:c>
      <x:c r="G11"/>
      <x:c r="H11"/>
      <x:c r="I11"/>
      <x:c r="J11"/>
      <x:c r="K11"/>
      <x:c r="L11"/>
    </x:row>
    <x:row r="12" ht="25" customHeight="1">
      <x:c r="A12" s="110" t="n">
        <x:v>7</x:v>
      </x:c>
      <x:c r="B12" s="122" t="str">
        <x:f>IF(AND(COUNTIF('Cash Inputs'!S6:S25,"Ready")&gt;0,COUNTIF('Cash Inputs'!S6:S25,"Missing / invalid")=0),SUM('Cash Inputs'!K6:K25),"n.a.")</x:f>
        <x:v>n.a.</x:v>
      </x:c>
      <x:c r="C12" s="122" t="str">
        <x:f>IF(AND(COUNTIF('Cash Inputs'!S6:S25,"Ready")&gt;0,COUNTIF('Cash Inputs'!S6:S25,"Missing / invalid")=0),SUM(IF('Cash Inputs'!S6="Ready",IF(A12&lt;'Cash Inputs'!D6,'Cash Inputs'!K6*'Cash Inputs'!F6*'Cash Inputs'!G6,IF(A12&gt;='Cash Inputs'!R6,'Cash Inputs'!K6,0))+IF(AND('Cash Inputs'!I6&gt;0,A12='Cash Inputs'!I6),'Cash Inputs'!O6,0),0),IF('Cash Inputs'!S7="Ready",IF(A12&lt;'Cash Inputs'!D7,'Cash Inputs'!K7*'Cash Inputs'!F7*'Cash Inputs'!G7,IF(A12&gt;='Cash Inputs'!R7,'Cash Inputs'!K7,0))+IF(AND('Cash Inputs'!I7&gt;0,A12='Cash Inputs'!I7),'Cash Inputs'!O7,0),0),IF('Cash Inputs'!S8="Ready",IF(A12&lt;'Cash Inputs'!D8,'Cash Inputs'!K8*'Cash Inputs'!F8*'Cash Inputs'!G8,IF(A12&gt;='Cash Inputs'!R8,'Cash Inputs'!K8,0))+IF(AND('Cash Inputs'!I8&gt;0,A12='Cash Inputs'!I8),'Cash Inputs'!O8,0),0),IF('Cash Inputs'!S9="Ready",IF(A12&lt;'Cash Inputs'!D9,'Cash Inputs'!K9*'Cash Inputs'!F9*'Cash Inputs'!G9,IF(A12&gt;='Cash Inputs'!R9,'Cash Inputs'!K9,0))+IF(AND('Cash Inputs'!I9&gt;0,A12='Cash Inputs'!I9),'Cash Inputs'!O9,0),0),IF('Cash Inputs'!S10="Ready",IF(A12&lt;'Cash Inputs'!D10,'Cash Inputs'!K10*'Cash Inputs'!F10*'Cash Inputs'!G10,IF(A12&gt;='Cash Inputs'!R10,'Cash Inputs'!K10,0))+IF(AND('Cash Inputs'!I10&gt;0,A12='Cash Inputs'!I10),'Cash Inputs'!O10,0),0),IF('Cash Inputs'!S11="Ready",IF(A12&lt;'Cash Inputs'!D11,'Cash Inputs'!K11*'Cash Inputs'!F11*'Cash Inputs'!G11,IF(A12&gt;='Cash Inputs'!R11,'Cash Inputs'!K11,0))+IF(AND('Cash Inputs'!I11&gt;0,A12='Cash Inputs'!I11),'Cash Inputs'!O11,0),0),IF('Cash Inputs'!S12="Ready",IF(A12&lt;'Cash Inputs'!D12,'Cash Inputs'!K12*'Cash Inputs'!F12*'Cash Inputs'!G12,IF(A12&gt;='Cash Inputs'!R12,'Cash Inputs'!K12,0))+IF(AND('Cash Inputs'!I12&gt;0,A12='Cash Inputs'!I12),'Cash Inputs'!O12,0),0),IF('Cash Inputs'!S13="Ready",IF(A12&lt;'Cash Inputs'!D13,'Cash Inputs'!K13*'Cash Inputs'!F13*'Cash Inputs'!G13,IF(A12&gt;='Cash Inputs'!R13,'Cash Inputs'!K13,0))+IF(AND('Cash Inputs'!I13&gt;0,A12='Cash Inputs'!I13),'Cash Inputs'!O13,0),0),IF('Cash Inputs'!S14="Ready",IF(A12&lt;'Cash Inputs'!D14,'Cash Inputs'!K14*'Cash Inputs'!F14*'Cash Inputs'!G14,IF(A12&gt;='Cash Inputs'!R14,'Cash Inputs'!K14,0))+IF(AND('Cash Inputs'!I14&gt;0,A12='Cash Inputs'!I14),'Cash Inputs'!O14,0),0),IF('Cash Inputs'!S15="Ready",IF(A12&lt;'Cash Inputs'!D15,'Cash Inputs'!K15*'Cash Inputs'!F15*'Cash Inputs'!G15,IF(A12&gt;='Cash Inputs'!R15,'Cash Inputs'!K15,0))+IF(AND('Cash Inputs'!I15&gt;0,A12='Cash Inputs'!I15),'Cash Inputs'!O15,0),0),IF('Cash Inputs'!S16="Ready",IF(A12&lt;'Cash Inputs'!D16,'Cash Inputs'!K16*'Cash Inputs'!F16*'Cash Inputs'!G16,IF(A12&gt;='Cash Inputs'!R16,'Cash Inputs'!K16,0))+IF(AND('Cash Inputs'!I16&gt;0,A12='Cash Inputs'!I16),'Cash Inputs'!O16,0),0),IF('Cash Inputs'!S17="Ready",IF(A12&lt;'Cash Inputs'!D17,'Cash Inputs'!K17*'Cash Inputs'!F17*'Cash Inputs'!G17,IF(A12&gt;='Cash Inputs'!R17,'Cash Inputs'!K17,0))+IF(AND('Cash Inputs'!I17&gt;0,A12='Cash Inputs'!I17),'Cash Inputs'!O17,0),0),IF('Cash Inputs'!S18="Ready",IF(A12&lt;'Cash Inputs'!D18,'Cash Inputs'!K18*'Cash Inputs'!F18*'Cash Inputs'!G18,IF(A12&gt;='Cash Inputs'!R18,'Cash Inputs'!K18,0))+IF(AND('Cash Inputs'!I18&gt;0,A12='Cash Inputs'!I18),'Cash Inputs'!O18,0),0),IF('Cash Inputs'!S19="Ready",IF(A12&lt;'Cash Inputs'!D19,'Cash Inputs'!K19*'Cash Inputs'!F19*'Cash Inputs'!G19,IF(A12&gt;='Cash Inputs'!R19,'Cash Inputs'!K19,0))+IF(AND('Cash Inputs'!I19&gt;0,A12='Cash Inputs'!I19),'Cash Inputs'!O19,0),0),IF('Cash Inputs'!S20="Ready",IF(A12&lt;'Cash Inputs'!D20,'Cash Inputs'!K20*'Cash Inputs'!F20*'Cash Inputs'!G20,IF(A12&gt;='Cash Inputs'!R20,'Cash Inputs'!K20,0))+IF(AND('Cash Inputs'!I20&gt;0,A12='Cash Inputs'!I20),'Cash Inputs'!O20,0),0),IF('Cash Inputs'!S21="Ready",IF(A12&lt;'Cash Inputs'!D21,'Cash Inputs'!K21*'Cash Inputs'!F21*'Cash Inputs'!G21,IF(A12&gt;='Cash Inputs'!R21,'Cash Inputs'!K21,0))+IF(AND('Cash Inputs'!I21&gt;0,A12='Cash Inputs'!I21),'Cash Inputs'!O21,0),0),IF('Cash Inputs'!S22="Ready",IF(A12&lt;'Cash Inputs'!D22,'Cash Inputs'!K22*'Cash Inputs'!F22*'Cash Inputs'!G22,IF(A12&gt;='Cash Inputs'!R22,'Cash Inputs'!K22,0))+IF(AND('Cash Inputs'!I22&gt;0,A12='Cash Inputs'!I22),'Cash Inputs'!O22,0),0),IF('Cash Inputs'!S23="Ready",IF(A12&lt;'Cash Inputs'!D23,'Cash Inputs'!K23*'Cash Inputs'!F23*'Cash Inputs'!G23,IF(A12&gt;='Cash Inputs'!R23,'Cash Inputs'!K23,0))+IF(AND('Cash Inputs'!I23&gt;0,A12='Cash Inputs'!I23),'Cash Inputs'!O23,0),0),IF('Cash Inputs'!S24="Ready",IF(A12&lt;'Cash Inputs'!D24,'Cash Inputs'!K24*'Cash Inputs'!F24*'Cash Inputs'!G24,IF(A12&gt;='Cash Inputs'!R24,'Cash Inputs'!K24,0))+IF(AND('Cash Inputs'!I24&gt;0,A12='Cash Inputs'!I24),'Cash Inputs'!O24,0),0),IF('Cash Inputs'!S25="Ready",IF(A12&lt;'Cash Inputs'!D25,'Cash Inputs'!K25*'Cash Inputs'!F25*'Cash Inputs'!G25,IF(A12&gt;='Cash Inputs'!R25,'Cash Inputs'!K25,0))+IF(AND('Cash Inputs'!I25&gt;0,A12='Cash Inputs'!I25),'Cash Inputs'!O25,0),0)),"n.a.")</x:f>
        <x:v>n.a.</x:v>
      </x:c>
      <x:c r="D12" s="122" t="str">
        <x:f>IF(AND(COUNTIF('Cash Inputs'!S6:S25,"Ready")&gt;0,COUNTIF('Cash Inputs'!S6:S25,"Missing / invalid")=0),SUM(B$6:B12),"n.a.")</x:f>
        <x:v>n.a.</x:v>
      </x:c>
      <x:c r="E12" s="122" t="str">
        <x:f>IF(AND(COUNTIF('Cash Inputs'!S6:S25,"Ready")&gt;0,COUNTIF('Cash Inputs'!S6:S25,"Missing / invalid")=0),SUM(C$6:C12),"n.a.")</x:f>
        <x:v>n.a.</x:v>
      </x:c>
      <x:c r="F12" s="122" t="str">
        <x:f>IF(AND(COUNTIF('Cash Inputs'!S6:S25,"Ready")&gt;0,COUNTIF('Cash Inputs'!S6:S25,"Missing / invalid")=0),D12-E12,"n.a.")</x:f>
        <x:v>n.a.</x:v>
      </x:c>
      <x:c r="G12"/>
      <x:c r="H12"/>
      <x:c r="I12"/>
      <x:c r="J12"/>
      <x:c r="K12"/>
      <x:c r="L12"/>
    </x:row>
    <x:row r="13" ht="25" customHeight="1">
      <x:c r="A13" s="110" t="n">
        <x:v>8</x:v>
      </x:c>
      <x:c r="B13" s="122" t="str">
        <x:f>IF(AND(COUNTIF('Cash Inputs'!S6:S25,"Ready")&gt;0,COUNTIF('Cash Inputs'!S6:S25,"Missing / invalid")=0),SUM('Cash Inputs'!K6:K25),"n.a.")</x:f>
        <x:v>n.a.</x:v>
      </x:c>
      <x:c r="C13" s="122" t="str">
        <x:f>IF(AND(COUNTIF('Cash Inputs'!S6:S25,"Ready")&gt;0,COUNTIF('Cash Inputs'!S6:S25,"Missing / invalid")=0),SUM(IF('Cash Inputs'!S6="Ready",IF(A13&lt;'Cash Inputs'!D6,'Cash Inputs'!K6*'Cash Inputs'!F6*'Cash Inputs'!G6,IF(A13&gt;='Cash Inputs'!R6,'Cash Inputs'!K6,0))+IF(AND('Cash Inputs'!I6&gt;0,A13='Cash Inputs'!I6),'Cash Inputs'!O6,0),0),IF('Cash Inputs'!S7="Ready",IF(A13&lt;'Cash Inputs'!D7,'Cash Inputs'!K7*'Cash Inputs'!F7*'Cash Inputs'!G7,IF(A13&gt;='Cash Inputs'!R7,'Cash Inputs'!K7,0))+IF(AND('Cash Inputs'!I7&gt;0,A13='Cash Inputs'!I7),'Cash Inputs'!O7,0),0),IF('Cash Inputs'!S8="Ready",IF(A13&lt;'Cash Inputs'!D8,'Cash Inputs'!K8*'Cash Inputs'!F8*'Cash Inputs'!G8,IF(A13&gt;='Cash Inputs'!R8,'Cash Inputs'!K8,0))+IF(AND('Cash Inputs'!I8&gt;0,A13='Cash Inputs'!I8),'Cash Inputs'!O8,0),0),IF('Cash Inputs'!S9="Ready",IF(A13&lt;'Cash Inputs'!D9,'Cash Inputs'!K9*'Cash Inputs'!F9*'Cash Inputs'!G9,IF(A13&gt;='Cash Inputs'!R9,'Cash Inputs'!K9,0))+IF(AND('Cash Inputs'!I9&gt;0,A13='Cash Inputs'!I9),'Cash Inputs'!O9,0),0),IF('Cash Inputs'!S10="Ready",IF(A13&lt;'Cash Inputs'!D10,'Cash Inputs'!K10*'Cash Inputs'!F10*'Cash Inputs'!G10,IF(A13&gt;='Cash Inputs'!R10,'Cash Inputs'!K10,0))+IF(AND('Cash Inputs'!I10&gt;0,A13='Cash Inputs'!I10),'Cash Inputs'!O10,0),0),IF('Cash Inputs'!S11="Ready",IF(A13&lt;'Cash Inputs'!D11,'Cash Inputs'!K11*'Cash Inputs'!F11*'Cash Inputs'!G11,IF(A13&gt;='Cash Inputs'!R11,'Cash Inputs'!K11,0))+IF(AND('Cash Inputs'!I11&gt;0,A13='Cash Inputs'!I11),'Cash Inputs'!O11,0),0),IF('Cash Inputs'!S12="Ready",IF(A13&lt;'Cash Inputs'!D12,'Cash Inputs'!K12*'Cash Inputs'!F12*'Cash Inputs'!G12,IF(A13&gt;='Cash Inputs'!R12,'Cash Inputs'!K12,0))+IF(AND('Cash Inputs'!I12&gt;0,A13='Cash Inputs'!I12),'Cash Inputs'!O12,0),0),IF('Cash Inputs'!S13="Ready",IF(A13&lt;'Cash Inputs'!D13,'Cash Inputs'!K13*'Cash Inputs'!F13*'Cash Inputs'!G13,IF(A13&gt;='Cash Inputs'!R13,'Cash Inputs'!K13,0))+IF(AND('Cash Inputs'!I13&gt;0,A13='Cash Inputs'!I13),'Cash Inputs'!O13,0),0),IF('Cash Inputs'!S14="Ready",IF(A13&lt;'Cash Inputs'!D14,'Cash Inputs'!K14*'Cash Inputs'!F14*'Cash Inputs'!G14,IF(A13&gt;='Cash Inputs'!R14,'Cash Inputs'!K14,0))+IF(AND('Cash Inputs'!I14&gt;0,A13='Cash Inputs'!I14),'Cash Inputs'!O14,0),0),IF('Cash Inputs'!S15="Ready",IF(A13&lt;'Cash Inputs'!D15,'Cash Inputs'!K15*'Cash Inputs'!F15*'Cash Inputs'!G15,IF(A13&gt;='Cash Inputs'!R15,'Cash Inputs'!K15,0))+IF(AND('Cash Inputs'!I15&gt;0,A13='Cash Inputs'!I15),'Cash Inputs'!O15,0),0),IF('Cash Inputs'!S16="Ready",IF(A13&lt;'Cash Inputs'!D16,'Cash Inputs'!K16*'Cash Inputs'!F16*'Cash Inputs'!G16,IF(A13&gt;='Cash Inputs'!R16,'Cash Inputs'!K16,0))+IF(AND('Cash Inputs'!I16&gt;0,A13='Cash Inputs'!I16),'Cash Inputs'!O16,0),0),IF('Cash Inputs'!S17="Ready",IF(A13&lt;'Cash Inputs'!D17,'Cash Inputs'!K17*'Cash Inputs'!F17*'Cash Inputs'!G17,IF(A13&gt;='Cash Inputs'!R17,'Cash Inputs'!K17,0))+IF(AND('Cash Inputs'!I17&gt;0,A13='Cash Inputs'!I17),'Cash Inputs'!O17,0),0),IF('Cash Inputs'!S18="Ready",IF(A13&lt;'Cash Inputs'!D18,'Cash Inputs'!K18*'Cash Inputs'!F18*'Cash Inputs'!G18,IF(A13&gt;='Cash Inputs'!R18,'Cash Inputs'!K18,0))+IF(AND('Cash Inputs'!I18&gt;0,A13='Cash Inputs'!I18),'Cash Inputs'!O18,0),0),IF('Cash Inputs'!S19="Ready",IF(A13&lt;'Cash Inputs'!D19,'Cash Inputs'!K19*'Cash Inputs'!F19*'Cash Inputs'!G19,IF(A13&gt;='Cash Inputs'!R19,'Cash Inputs'!K19,0))+IF(AND('Cash Inputs'!I19&gt;0,A13='Cash Inputs'!I19),'Cash Inputs'!O19,0),0),IF('Cash Inputs'!S20="Ready",IF(A13&lt;'Cash Inputs'!D20,'Cash Inputs'!K20*'Cash Inputs'!F20*'Cash Inputs'!G20,IF(A13&gt;='Cash Inputs'!R20,'Cash Inputs'!K20,0))+IF(AND('Cash Inputs'!I20&gt;0,A13='Cash Inputs'!I20),'Cash Inputs'!O20,0),0),IF('Cash Inputs'!S21="Ready",IF(A13&lt;'Cash Inputs'!D21,'Cash Inputs'!K21*'Cash Inputs'!F21*'Cash Inputs'!G21,IF(A13&gt;='Cash Inputs'!R21,'Cash Inputs'!K21,0))+IF(AND('Cash Inputs'!I21&gt;0,A13='Cash Inputs'!I21),'Cash Inputs'!O21,0),0),IF('Cash Inputs'!S22="Ready",IF(A13&lt;'Cash Inputs'!D22,'Cash Inputs'!K22*'Cash Inputs'!F22*'Cash Inputs'!G22,IF(A13&gt;='Cash Inputs'!R22,'Cash Inputs'!K22,0))+IF(AND('Cash Inputs'!I22&gt;0,A13='Cash Inputs'!I22),'Cash Inputs'!O22,0),0),IF('Cash Inputs'!S23="Ready",IF(A13&lt;'Cash Inputs'!D23,'Cash Inputs'!K23*'Cash Inputs'!F23*'Cash Inputs'!G23,IF(A13&gt;='Cash Inputs'!R23,'Cash Inputs'!K23,0))+IF(AND('Cash Inputs'!I23&gt;0,A13='Cash Inputs'!I23),'Cash Inputs'!O23,0),0),IF('Cash Inputs'!S24="Ready",IF(A13&lt;'Cash Inputs'!D24,'Cash Inputs'!K24*'Cash Inputs'!F24*'Cash Inputs'!G24,IF(A13&gt;='Cash Inputs'!R24,'Cash Inputs'!K24,0))+IF(AND('Cash Inputs'!I24&gt;0,A13='Cash Inputs'!I24),'Cash Inputs'!O24,0),0),IF('Cash Inputs'!S25="Ready",IF(A13&lt;'Cash Inputs'!D25,'Cash Inputs'!K25*'Cash Inputs'!F25*'Cash Inputs'!G25,IF(A13&gt;='Cash Inputs'!R25,'Cash Inputs'!K25,0))+IF(AND('Cash Inputs'!I25&gt;0,A13='Cash Inputs'!I25),'Cash Inputs'!O25,0),0)),"n.a.")</x:f>
        <x:v>n.a.</x:v>
      </x:c>
      <x:c r="D13" s="122" t="str">
        <x:f>IF(AND(COUNTIF('Cash Inputs'!S6:S25,"Ready")&gt;0,COUNTIF('Cash Inputs'!S6:S25,"Missing / invalid")=0),SUM(B$6:B13),"n.a.")</x:f>
        <x:v>n.a.</x:v>
      </x:c>
      <x:c r="E13" s="122" t="str">
        <x:f>IF(AND(COUNTIF('Cash Inputs'!S6:S25,"Ready")&gt;0,COUNTIF('Cash Inputs'!S6:S25,"Missing / invalid")=0),SUM(C$6:C13),"n.a.")</x:f>
        <x:v>n.a.</x:v>
      </x:c>
      <x:c r="F13" s="122" t="str">
        <x:f>IF(AND(COUNTIF('Cash Inputs'!S6:S25,"Ready")&gt;0,COUNTIF('Cash Inputs'!S6:S25,"Missing / invalid")=0),D13-E13,"n.a.")</x:f>
        <x:v>n.a.</x:v>
      </x:c>
      <x:c r="G13"/>
      <x:c r="H13"/>
      <x:c r="I13"/>
      <x:c r="J13"/>
      <x:c r="K13"/>
      <x:c r="L13"/>
    </x:row>
    <x:row r="14" ht="25" customHeight="1">
      <x:c r="A14" s="110" t="n">
        <x:v>9</x:v>
      </x:c>
      <x:c r="B14" s="122" t="str">
        <x:f>IF(AND(COUNTIF('Cash Inputs'!S6:S25,"Ready")&gt;0,COUNTIF('Cash Inputs'!S6:S25,"Missing / invalid")=0),SUM('Cash Inputs'!K6:K25),"n.a.")</x:f>
        <x:v>n.a.</x:v>
      </x:c>
      <x:c r="C14" s="122" t="str">
        <x:f>IF(AND(COUNTIF('Cash Inputs'!S6:S25,"Ready")&gt;0,COUNTIF('Cash Inputs'!S6:S25,"Missing / invalid")=0),SUM(IF('Cash Inputs'!S6="Ready",IF(A14&lt;'Cash Inputs'!D6,'Cash Inputs'!K6*'Cash Inputs'!F6*'Cash Inputs'!G6,IF(A14&gt;='Cash Inputs'!R6,'Cash Inputs'!K6,0))+IF(AND('Cash Inputs'!I6&gt;0,A14='Cash Inputs'!I6),'Cash Inputs'!O6,0),0),IF('Cash Inputs'!S7="Ready",IF(A14&lt;'Cash Inputs'!D7,'Cash Inputs'!K7*'Cash Inputs'!F7*'Cash Inputs'!G7,IF(A14&gt;='Cash Inputs'!R7,'Cash Inputs'!K7,0))+IF(AND('Cash Inputs'!I7&gt;0,A14='Cash Inputs'!I7),'Cash Inputs'!O7,0),0),IF('Cash Inputs'!S8="Ready",IF(A14&lt;'Cash Inputs'!D8,'Cash Inputs'!K8*'Cash Inputs'!F8*'Cash Inputs'!G8,IF(A14&gt;='Cash Inputs'!R8,'Cash Inputs'!K8,0))+IF(AND('Cash Inputs'!I8&gt;0,A14='Cash Inputs'!I8),'Cash Inputs'!O8,0),0),IF('Cash Inputs'!S9="Ready",IF(A14&lt;'Cash Inputs'!D9,'Cash Inputs'!K9*'Cash Inputs'!F9*'Cash Inputs'!G9,IF(A14&gt;='Cash Inputs'!R9,'Cash Inputs'!K9,0))+IF(AND('Cash Inputs'!I9&gt;0,A14='Cash Inputs'!I9),'Cash Inputs'!O9,0),0),IF('Cash Inputs'!S10="Ready",IF(A14&lt;'Cash Inputs'!D10,'Cash Inputs'!K10*'Cash Inputs'!F10*'Cash Inputs'!G10,IF(A14&gt;='Cash Inputs'!R10,'Cash Inputs'!K10,0))+IF(AND('Cash Inputs'!I10&gt;0,A14='Cash Inputs'!I10),'Cash Inputs'!O10,0),0),IF('Cash Inputs'!S11="Ready",IF(A14&lt;'Cash Inputs'!D11,'Cash Inputs'!K11*'Cash Inputs'!F11*'Cash Inputs'!G11,IF(A14&gt;='Cash Inputs'!R11,'Cash Inputs'!K11,0))+IF(AND('Cash Inputs'!I11&gt;0,A14='Cash Inputs'!I11),'Cash Inputs'!O11,0),0),IF('Cash Inputs'!S12="Ready",IF(A14&lt;'Cash Inputs'!D12,'Cash Inputs'!K12*'Cash Inputs'!F12*'Cash Inputs'!G12,IF(A14&gt;='Cash Inputs'!R12,'Cash Inputs'!K12,0))+IF(AND('Cash Inputs'!I12&gt;0,A14='Cash Inputs'!I12),'Cash Inputs'!O12,0),0),IF('Cash Inputs'!S13="Ready",IF(A14&lt;'Cash Inputs'!D13,'Cash Inputs'!K13*'Cash Inputs'!F13*'Cash Inputs'!G13,IF(A14&gt;='Cash Inputs'!R13,'Cash Inputs'!K13,0))+IF(AND('Cash Inputs'!I13&gt;0,A14='Cash Inputs'!I13),'Cash Inputs'!O13,0),0),IF('Cash Inputs'!S14="Ready",IF(A14&lt;'Cash Inputs'!D14,'Cash Inputs'!K14*'Cash Inputs'!F14*'Cash Inputs'!G14,IF(A14&gt;='Cash Inputs'!R14,'Cash Inputs'!K14,0))+IF(AND('Cash Inputs'!I14&gt;0,A14='Cash Inputs'!I14),'Cash Inputs'!O14,0),0),IF('Cash Inputs'!S15="Ready",IF(A14&lt;'Cash Inputs'!D15,'Cash Inputs'!K15*'Cash Inputs'!F15*'Cash Inputs'!G15,IF(A14&gt;='Cash Inputs'!R15,'Cash Inputs'!K15,0))+IF(AND('Cash Inputs'!I15&gt;0,A14='Cash Inputs'!I15),'Cash Inputs'!O15,0),0),IF('Cash Inputs'!S16="Ready",IF(A14&lt;'Cash Inputs'!D16,'Cash Inputs'!K16*'Cash Inputs'!F16*'Cash Inputs'!G16,IF(A14&gt;='Cash Inputs'!R16,'Cash Inputs'!K16,0))+IF(AND('Cash Inputs'!I16&gt;0,A14='Cash Inputs'!I16),'Cash Inputs'!O16,0),0),IF('Cash Inputs'!S17="Ready",IF(A14&lt;'Cash Inputs'!D17,'Cash Inputs'!K17*'Cash Inputs'!F17*'Cash Inputs'!G17,IF(A14&gt;='Cash Inputs'!R17,'Cash Inputs'!K17,0))+IF(AND('Cash Inputs'!I17&gt;0,A14='Cash Inputs'!I17),'Cash Inputs'!O17,0),0),IF('Cash Inputs'!S18="Ready",IF(A14&lt;'Cash Inputs'!D18,'Cash Inputs'!K18*'Cash Inputs'!F18*'Cash Inputs'!G18,IF(A14&gt;='Cash Inputs'!R18,'Cash Inputs'!K18,0))+IF(AND('Cash Inputs'!I18&gt;0,A14='Cash Inputs'!I18),'Cash Inputs'!O18,0),0),IF('Cash Inputs'!S19="Ready",IF(A14&lt;'Cash Inputs'!D19,'Cash Inputs'!K19*'Cash Inputs'!F19*'Cash Inputs'!G19,IF(A14&gt;='Cash Inputs'!R19,'Cash Inputs'!K19,0))+IF(AND('Cash Inputs'!I19&gt;0,A14='Cash Inputs'!I19),'Cash Inputs'!O19,0),0),IF('Cash Inputs'!S20="Ready",IF(A14&lt;'Cash Inputs'!D20,'Cash Inputs'!K20*'Cash Inputs'!F20*'Cash Inputs'!G20,IF(A14&gt;='Cash Inputs'!R20,'Cash Inputs'!K20,0))+IF(AND('Cash Inputs'!I20&gt;0,A14='Cash Inputs'!I20),'Cash Inputs'!O20,0),0),IF('Cash Inputs'!S21="Ready",IF(A14&lt;'Cash Inputs'!D21,'Cash Inputs'!K21*'Cash Inputs'!F21*'Cash Inputs'!G21,IF(A14&gt;='Cash Inputs'!R21,'Cash Inputs'!K21,0))+IF(AND('Cash Inputs'!I21&gt;0,A14='Cash Inputs'!I21),'Cash Inputs'!O21,0),0),IF('Cash Inputs'!S22="Ready",IF(A14&lt;'Cash Inputs'!D22,'Cash Inputs'!K22*'Cash Inputs'!F22*'Cash Inputs'!G22,IF(A14&gt;='Cash Inputs'!R22,'Cash Inputs'!K22,0))+IF(AND('Cash Inputs'!I22&gt;0,A14='Cash Inputs'!I22),'Cash Inputs'!O22,0),0),IF('Cash Inputs'!S23="Ready",IF(A14&lt;'Cash Inputs'!D23,'Cash Inputs'!K23*'Cash Inputs'!F23*'Cash Inputs'!G23,IF(A14&gt;='Cash Inputs'!R23,'Cash Inputs'!K23,0))+IF(AND('Cash Inputs'!I23&gt;0,A14='Cash Inputs'!I23),'Cash Inputs'!O23,0),0),IF('Cash Inputs'!S24="Ready",IF(A14&lt;'Cash Inputs'!D24,'Cash Inputs'!K24*'Cash Inputs'!F24*'Cash Inputs'!G24,IF(A14&gt;='Cash Inputs'!R24,'Cash Inputs'!K24,0))+IF(AND('Cash Inputs'!I24&gt;0,A14='Cash Inputs'!I24),'Cash Inputs'!O24,0),0),IF('Cash Inputs'!S25="Ready",IF(A14&lt;'Cash Inputs'!D25,'Cash Inputs'!K25*'Cash Inputs'!F25*'Cash Inputs'!G25,IF(A14&gt;='Cash Inputs'!R25,'Cash Inputs'!K25,0))+IF(AND('Cash Inputs'!I25&gt;0,A14='Cash Inputs'!I25),'Cash Inputs'!O25,0),0)),"n.a.")</x:f>
        <x:v>n.a.</x:v>
      </x:c>
      <x:c r="D14" s="122" t="str">
        <x:f>IF(AND(COUNTIF('Cash Inputs'!S6:S25,"Ready")&gt;0,COUNTIF('Cash Inputs'!S6:S25,"Missing / invalid")=0),SUM(B$6:B14),"n.a.")</x:f>
        <x:v>n.a.</x:v>
      </x:c>
      <x:c r="E14" s="122" t="str">
        <x:f>IF(AND(COUNTIF('Cash Inputs'!S6:S25,"Ready")&gt;0,COUNTIF('Cash Inputs'!S6:S25,"Missing / invalid")=0),SUM(C$6:C14),"n.a.")</x:f>
        <x:v>n.a.</x:v>
      </x:c>
      <x:c r="F14" s="122" t="str">
        <x:f>IF(AND(COUNTIF('Cash Inputs'!S6:S25,"Ready")&gt;0,COUNTIF('Cash Inputs'!S6:S25,"Missing / invalid")=0),D14-E14,"n.a.")</x:f>
        <x:v>n.a.</x:v>
      </x:c>
      <x:c r="G14"/>
      <x:c r="H14"/>
      <x:c r="I14"/>
      <x:c r="J14"/>
      <x:c r="K14"/>
      <x:c r="L14"/>
    </x:row>
    <x:row r="15" ht="25" customHeight="1">
      <x:c r="A15" s="110" t="n">
        <x:v>10</x:v>
      </x:c>
      <x:c r="B15" s="122" t="str">
        <x:f>IF(AND(COUNTIF('Cash Inputs'!S6:S25,"Ready")&gt;0,COUNTIF('Cash Inputs'!S6:S25,"Missing / invalid")=0),SUM('Cash Inputs'!K6:K25),"n.a.")</x:f>
        <x:v>n.a.</x:v>
      </x:c>
      <x:c r="C15" s="122" t="str">
        <x:f>IF(AND(COUNTIF('Cash Inputs'!S6:S25,"Ready")&gt;0,COUNTIF('Cash Inputs'!S6:S25,"Missing / invalid")=0),SUM(IF('Cash Inputs'!S6="Ready",IF(A15&lt;'Cash Inputs'!D6,'Cash Inputs'!K6*'Cash Inputs'!F6*'Cash Inputs'!G6,IF(A15&gt;='Cash Inputs'!R6,'Cash Inputs'!K6,0))+IF(AND('Cash Inputs'!I6&gt;0,A15='Cash Inputs'!I6),'Cash Inputs'!O6,0),0),IF('Cash Inputs'!S7="Ready",IF(A15&lt;'Cash Inputs'!D7,'Cash Inputs'!K7*'Cash Inputs'!F7*'Cash Inputs'!G7,IF(A15&gt;='Cash Inputs'!R7,'Cash Inputs'!K7,0))+IF(AND('Cash Inputs'!I7&gt;0,A15='Cash Inputs'!I7),'Cash Inputs'!O7,0),0),IF('Cash Inputs'!S8="Ready",IF(A15&lt;'Cash Inputs'!D8,'Cash Inputs'!K8*'Cash Inputs'!F8*'Cash Inputs'!G8,IF(A15&gt;='Cash Inputs'!R8,'Cash Inputs'!K8,0))+IF(AND('Cash Inputs'!I8&gt;0,A15='Cash Inputs'!I8),'Cash Inputs'!O8,0),0),IF('Cash Inputs'!S9="Ready",IF(A15&lt;'Cash Inputs'!D9,'Cash Inputs'!K9*'Cash Inputs'!F9*'Cash Inputs'!G9,IF(A15&gt;='Cash Inputs'!R9,'Cash Inputs'!K9,0))+IF(AND('Cash Inputs'!I9&gt;0,A15='Cash Inputs'!I9),'Cash Inputs'!O9,0),0),IF('Cash Inputs'!S10="Ready",IF(A15&lt;'Cash Inputs'!D10,'Cash Inputs'!K10*'Cash Inputs'!F10*'Cash Inputs'!G10,IF(A15&gt;='Cash Inputs'!R10,'Cash Inputs'!K10,0))+IF(AND('Cash Inputs'!I10&gt;0,A15='Cash Inputs'!I10),'Cash Inputs'!O10,0),0),IF('Cash Inputs'!S11="Ready",IF(A15&lt;'Cash Inputs'!D11,'Cash Inputs'!K11*'Cash Inputs'!F11*'Cash Inputs'!G11,IF(A15&gt;='Cash Inputs'!R11,'Cash Inputs'!K11,0))+IF(AND('Cash Inputs'!I11&gt;0,A15='Cash Inputs'!I11),'Cash Inputs'!O11,0),0),IF('Cash Inputs'!S12="Ready",IF(A15&lt;'Cash Inputs'!D12,'Cash Inputs'!K12*'Cash Inputs'!F12*'Cash Inputs'!G12,IF(A15&gt;='Cash Inputs'!R12,'Cash Inputs'!K12,0))+IF(AND('Cash Inputs'!I12&gt;0,A15='Cash Inputs'!I12),'Cash Inputs'!O12,0),0),IF('Cash Inputs'!S13="Ready",IF(A15&lt;'Cash Inputs'!D13,'Cash Inputs'!K13*'Cash Inputs'!F13*'Cash Inputs'!G13,IF(A15&gt;='Cash Inputs'!R13,'Cash Inputs'!K13,0))+IF(AND('Cash Inputs'!I13&gt;0,A15='Cash Inputs'!I13),'Cash Inputs'!O13,0),0),IF('Cash Inputs'!S14="Ready",IF(A15&lt;'Cash Inputs'!D14,'Cash Inputs'!K14*'Cash Inputs'!F14*'Cash Inputs'!G14,IF(A15&gt;='Cash Inputs'!R14,'Cash Inputs'!K14,0))+IF(AND('Cash Inputs'!I14&gt;0,A15='Cash Inputs'!I14),'Cash Inputs'!O14,0),0),IF('Cash Inputs'!S15="Ready",IF(A15&lt;'Cash Inputs'!D15,'Cash Inputs'!K15*'Cash Inputs'!F15*'Cash Inputs'!G15,IF(A15&gt;='Cash Inputs'!R15,'Cash Inputs'!K15,0))+IF(AND('Cash Inputs'!I15&gt;0,A15='Cash Inputs'!I15),'Cash Inputs'!O15,0),0),IF('Cash Inputs'!S16="Ready",IF(A15&lt;'Cash Inputs'!D16,'Cash Inputs'!K16*'Cash Inputs'!F16*'Cash Inputs'!G16,IF(A15&gt;='Cash Inputs'!R16,'Cash Inputs'!K16,0))+IF(AND('Cash Inputs'!I16&gt;0,A15='Cash Inputs'!I16),'Cash Inputs'!O16,0),0),IF('Cash Inputs'!S17="Ready",IF(A15&lt;'Cash Inputs'!D17,'Cash Inputs'!K17*'Cash Inputs'!F17*'Cash Inputs'!G17,IF(A15&gt;='Cash Inputs'!R17,'Cash Inputs'!K17,0))+IF(AND('Cash Inputs'!I17&gt;0,A15='Cash Inputs'!I17),'Cash Inputs'!O17,0),0),IF('Cash Inputs'!S18="Ready",IF(A15&lt;'Cash Inputs'!D18,'Cash Inputs'!K18*'Cash Inputs'!F18*'Cash Inputs'!G18,IF(A15&gt;='Cash Inputs'!R18,'Cash Inputs'!K18,0))+IF(AND('Cash Inputs'!I18&gt;0,A15='Cash Inputs'!I18),'Cash Inputs'!O18,0),0),IF('Cash Inputs'!S19="Ready",IF(A15&lt;'Cash Inputs'!D19,'Cash Inputs'!K19*'Cash Inputs'!F19*'Cash Inputs'!G19,IF(A15&gt;='Cash Inputs'!R19,'Cash Inputs'!K19,0))+IF(AND('Cash Inputs'!I19&gt;0,A15='Cash Inputs'!I19),'Cash Inputs'!O19,0),0),IF('Cash Inputs'!S20="Ready",IF(A15&lt;'Cash Inputs'!D20,'Cash Inputs'!K20*'Cash Inputs'!F20*'Cash Inputs'!G20,IF(A15&gt;='Cash Inputs'!R20,'Cash Inputs'!K20,0))+IF(AND('Cash Inputs'!I20&gt;0,A15='Cash Inputs'!I20),'Cash Inputs'!O20,0),0),IF('Cash Inputs'!S21="Ready",IF(A15&lt;'Cash Inputs'!D21,'Cash Inputs'!K21*'Cash Inputs'!F21*'Cash Inputs'!G21,IF(A15&gt;='Cash Inputs'!R21,'Cash Inputs'!K21,0))+IF(AND('Cash Inputs'!I21&gt;0,A15='Cash Inputs'!I21),'Cash Inputs'!O21,0),0),IF('Cash Inputs'!S22="Ready",IF(A15&lt;'Cash Inputs'!D22,'Cash Inputs'!K22*'Cash Inputs'!F22*'Cash Inputs'!G22,IF(A15&gt;='Cash Inputs'!R22,'Cash Inputs'!K22,0))+IF(AND('Cash Inputs'!I22&gt;0,A15='Cash Inputs'!I22),'Cash Inputs'!O22,0),0),IF('Cash Inputs'!S23="Ready",IF(A15&lt;'Cash Inputs'!D23,'Cash Inputs'!K23*'Cash Inputs'!F23*'Cash Inputs'!G23,IF(A15&gt;='Cash Inputs'!R23,'Cash Inputs'!K23,0))+IF(AND('Cash Inputs'!I23&gt;0,A15='Cash Inputs'!I23),'Cash Inputs'!O23,0),0),IF('Cash Inputs'!S24="Ready",IF(A15&lt;'Cash Inputs'!D24,'Cash Inputs'!K24*'Cash Inputs'!F24*'Cash Inputs'!G24,IF(A15&gt;='Cash Inputs'!R24,'Cash Inputs'!K24,0))+IF(AND('Cash Inputs'!I24&gt;0,A15='Cash Inputs'!I24),'Cash Inputs'!O24,0),0),IF('Cash Inputs'!S25="Ready",IF(A15&lt;'Cash Inputs'!D25,'Cash Inputs'!K25*'Cash Inputs'!F25*'Cash Inputs'!G25,IF(A15&gt;='Cash Inputs'!R25,'Cash Inputs'!K25,0))+IF(AND('Cash Inputs'!I25&gt;0,A15='Cash Inputs'!I25),'Cash Inputs'!O25,0),0)),"n.a.")</x:f>
        <x:v>n.a.</x:v>
      </x:c>
      <x:c r="D15" s="122" t="str">
        <x:f>IF(AND(COUNTIF('Cash Inputs'!S6:S25,"Ready")&gt;0,COUNTIF('Cash Inputs'!S6:S25,"Missing / invalid")=0),SUM(B$6:B15),"n.a.")</x:f>
        <x:v>n.a.</x:v>
      </x:c>
      <x:c r="E15" s="122" t="str">
        <x:f>IF(AND(COUNTIF('Cash Inputs'!S6:S25,"Ready")&gt;0,COUNTIF('Cash Inputs'!S6:S25,"Missing / invalid")=0),SUM(C$6:C15),"n.a.")</x:f>
        <x:v>n.a.</x:v>
      </x:c>
      <x:c r="F15" s="122" t="str">
        <x:f>IF(AND(COUNTIF('Cash Inputs'!S6:S25,"Ready")&gt;0,COUNTIF('Cash Inputs'!S6:S25,"Missing / invalid")=0),D15-E15,"n.a.")</x:f>
        <x:v>n.a.</x:v>
      </x:c>
      <x:c r="G15"/>
      <x:c r="H15"/>
      <x:c r="I15"/>
      <x:c r="J15"/>
      <x:c r="K15"/>
      <x:c r="L15"/>
    </x:row>
    <x:row r="16" ht="25" customHeight="1">
      <x:c r="A16" s="110" t="n">
        <x:v>11</x:v>
      </x:c>
      <x:c r="B16" s="122" t="str">
        <x:f>IF(AND(COUNTIF('Cash Inputs'!S6:S25,"Ready")&gt;0,COUNTIF('Cash Inputs'!S6:S25,"Missing / invalid")=0),SUM('Cash Inputs'!K6:K25),"n.a.")</x:f>
        <x:v>n.a.</x:v>
      </x:c>
      <x:c r="C16" s="122" t="str">
        <x:f>IF(AND(COUNTIF('Cash Inputs'!S6:S25,"Ready")&gt;0,COUNTIF('Cash Inputs'!S6:S25,"Missing / invalid")=0),SUM(IF('Cash Inputs'!S6="Ready",IF(A16&lt;'Cash Inputs'!D6,'Cash Inputs'!K6*'Cash Inputs'!F6*'Cash Inputs'!G6,IF(A16&gt;='Cash Inputs'!R6,'Cash Inputs'!K6,0))+IF(AND('Cash Inputs'!I6&gt;0,A16='Cash Inputs'!I6),'Cash Inputs'!O6,0),0),IF('Cash Inputs'!S7="Ready",IF(A16&lt;'Cash Inputs'!D7,'Cash Inputs'!K7*'Cash Inputs'!F7*'Cash Inputs'!G7,IF(A16&gt;='Cash Inputs'!R7,'Cash Inputs'!K7,0))+IF(AND('Cash Inputs'!I7&gt;0,A16='Cash Inputs'!I7),'Cash Inputs'!O7,0),0),IF('Cash Inputs'!S8="Ready",IF(A16&lt;'Cash Inputs'!D8,'Cash Inputs'!K8*'Cash Inputs'!F8*'Cash Inputs'!G8,IF(A16&gt;='Cash Inputs'!R8,'Cash Inputs'!K8,0))+IF(AND('Cash Inputs'!I8&gt;0,A16='Cash Inputs'!I8),'Cash Inputs'!O8,0),0),IF('Cash Inputs'!S9="Ready",IF(A16&lt;'Cash Inputs'!D9,'Cash Inputs'!K9*'Cash Inputs'!F9*'Cash Inputs'!G9,IF(A16&gt;='Cash Inputs'!R9,'Cash Inputs'!K9,0))+IF(AND('Cash Inputs'!I9&gt;0,A16='Cash Inputs'!I9),'Cash Inputs'!O9,0),0),IF('Cash Inputs'!S10="Ready",IF(A16&lt;'Cash Inputs'!D10,'Cash Inputs'!K10*'Cash Inputs'!F10*'Cash Inputs'!G10,IF(A16&gt;='Cash Inputs'!R10,'Cash Inputs'!K10,0))+IF(AND('Cash Inputs'!I10&gt;0,A16='Cash Inputs'!I10),'Cash Inputs'!O10,0),0),IF('Cash Inputs'!S11="Ready",IF(A16&lt;'Cash Inputs'!D11,'Cash Inputs'!K11*'Cash Inputs'!F11*'Cash Inputs'!G11,IF(A16&gt;='Cash Inputs'!R11,'Cash Inputs'!K11,0))+IF(AND('Cash Inputs'!I11&gt;0,A16='Cash Inputs'!I11),'Cash Inputs'!O11,0),0),IF('Cash Inputs'!S12="Ready",IF(A16&lt;'Cash Inputs'!D12,'Cash Inputs'!K12*'Cash Inputs'!F12*'Cash Inputs'!G12,IF(A16&gt;='Cash Inputs'!R12,'Cash Inputs'!K12,0))+IF(AND('Cash Inputs'!I12&gt;0,A16='Cash Inputs'!I12),'Cash Inputs'!O12,0),0),IF('Cash Inputs'!S13="Ready",IF(A16&lt;'Cash Inputs'!D13,'Cash Inputs'!K13*'Cash Inputs'!F13*'Cash Inputs'!G13,IF(A16&gt;='Cash Inputs'!R13,'Cash Inputs'!K13,0))+IF(AND('Cash Inputs'!I13&gt;0,A16='Cash Inputs'!I13),'Cash Inputs'!O13,0),0),IF('Cash Inputs'!S14="Ready",IF(A16&lt;'Cash Inputs'!D14,'Cash Inputs'!K14*'Cash Inputs'!F14*'Cash Inputs'!G14,IF(A16&gt;='Cash Inputs'!R14,'Cash Inputs'!K14,0))+IF(AND('Cash Inputs'!I14&gt;0,A16='Cash Inputs'!I14),'Cash Inputs'!O14,0),0),IF('Cash Inputs'!S15="Ready",IF(A16&lt;'Cash Inputs'!D15,'Cash Inputs'!K15*'Cash Inputs'!F15*'Cash Inputs'!G15,IF(A16&gt;='Cash Inputs'!R15,'Cash Inputs'!K15,0))+IF(AND('Cash Inputs'!I15&gt;0,A16='Cash Inputs'!I15),'Cash Inputs'!O15,0),0),IF('Cash Inputs'!S16="Ready",IF(A16&lt;'Cash Inputs'!D16,'Cash Inputs'!K16*'Cash Inputs'!F16*'Cash Inputs'!G16,IF(A16&gt;='Cash Inputs'!R16,'Cash Inputs'!K16,0))+IF(AND('Cash Inputs'!I16&gt;0,A16='Cash Inputs'!I16),'Cash Inputs'!O16,0),0),IF('Cash Inputs'!S17="Ready",IF(A16&lt;'Cash Inputs'!D17,'Cash Inputs'!K17*'Cash Inputs'!F17*'Cash Inputs'!G17,IF(A16&gt;='Cash Inputs'!R17,'Cash Inputs'!K17,0))+IF(AND('Cash Inputs'!I17&gt;0,A16='Cash Inputs'!I17),'Cash Inputs'!O17,0),0),IF('Cash Inputs'!S18="Ready",IF(A16&lt;'Cash Inputs'!D18,'Cash Inputs'!K18*'Cash Inputs'!F18*'Cash Inputs'!G18,IF(A16&gt;='Cash Inputs'!R18,'Cash Inputs'!K18,0))+IF(AND('Cash Inputs'!I18&gt;0,A16='Cash Inputs'!I18),'Cash Inputs'!O18,0),0),IF('Cash Inputs'!S19="Ready",IF(A16&lt;'Cash Inputs'!D19,'Cash Inputs'!K19*'Cash Inputs'!F19*'Cash Inputs'!G19,IF(A16&gt;='Cash Inputs'!R19,'Cash Inputs'!K19,0))+IF(AND('Cash Inputs'!I19&gt;0,A16='Cash Inputs'!I19),'Cash Inputs'!O19,0),0),IF('Cash Inputs'!S20="Ready",IF(A16&lt;'Cash Inputs'!D20,'Cash Inputs'!K20*'Cash Inputs'!F20*'Cash Inputs'!G20,IF(A16&gt;='Cash Inputs'!R20,'Cash Inputs'!K20,0))+IF(AND('Cash Inputs'!I20&gt;0,A16='Cash Inputs'!I20),'Cash Inputs'!O20,0),0),IF('Cash Inputs'!S21="Ready",IF(A16&lt;'Cash Inputs'!D21,'Cash Inputs'!K21*'Cash Inputs'!F21*'Cash Inputs'!G21,IF(A16&gt;='Cash Inputs'!R21,'Cash Inputs'!K21,0))+IF(AND('Cash Inputs'!I21&gt;0,A16='Cash Inputs'!I21),'Cash Inputs'!O21,0),0),IF('Cash Inputs'!S22="Ready",IF(A16&lt;'Cash Inputs'!D22,'Cash Inputs'!K22*'Cash Inputs'!F22*'Cash Inputs'!G22,IF(A16&gt;='Cash Inputs'!R22,'Cash Inputs'!K22,0))+IF(AND('Cash Inputs'!I22&gt;0,A16='Cash Inputs'!I22),'Cash Inputs'!O22,0),0),IF('Cash Inputs'!S23="Ready",IF(A16&lt;'Cash Inputs'!D23,'Cash Inputs'!K23*'Cash Inputs'!F23*'Cash Inputs'!G23,IF(A16&gt;='Cash Inputs'!R23,'Cash Inputs'!K23,0))+IF(AND('Cash Inputs'!I23&gt;0,A16='Cash Inputs'!I23),'Cash Inputs'!O23,0),0),IF('Cash Inputs'!S24="Ready",IF(A16&lt;'Cash Inputs'!D24,'Cash Inputs'!K24*'Cash Inputs'!F24*'Cash Inputs'!G24,IF(A16&gt;='Cash Inputs'!R24,'Cash Inputs'!K24,0))+IF(AND('Cash Inputs'!I24&gt;0,A16='Cash Inputs'!I24),'Cash Inputs'!O24,0),0),IF('Cash Inputs'!S25="Ready",IF(A16&lt;'Cash Inputs'!D25,'Cash Inputs'!K25*'Cash Inputs'!F25*'Cash Inputs'!G25,IF(A16&gt;='Cash Inputs'!R25,'Cash Inputs'!K25,0))+IF(AND('Cash Inputs'!I25&gt;0,A16='Cash Inputs'!I25),'Cash Inputs'!O25,0),0)),"n.a.")</x:f>
        <x:v>n.a.</x:v>
      </x:c>
      <x:c r="D16" s="122" t="str">
        <x:f>IF(AND(COUNTIF('Cash Inputs'!S6:S25,"Ready")&gt;0,COUNTIF('Cash Inputs'!S6:S25,"Missing / invalid")=0),SUM(B$6:B16),"n.a.")</x:f>
        <x:v>n.a.</x:v>
      </x:c>
      <x:c r="E16" s="122" t="str">
        <x:f>IF(AND(COUNTIF('Cash Inputs'!S6:S25,"Ready")&gt;0,COUNTIF('Cash Inputs'!S6:S25,"Missing / invalid")=0),SUM(C$6:C16),"n.a.")</x:f>
        <x:v>n.a.</x:v>
      </x:c>
      <x:c r="F16" s="122" t="str">
        <x:f>IF(AND(COUNTIF('Cash Inputs'!S6:S25,"Ready")&gt;0,COUNTIF('Cash Inputs'!S6:S25,"Missing / invalid")=0),D16-E16,"n.a.")</x:f>
        <x:v>n.a.</x:v>
      </x:c>
      <x:c r="G16"/>
      <x:c r="H16"/>
      <x:c r="I16"/>
      <x:c r="J16"/>
      <x:c r="K16"/>
      <x:c r="L16"/>
    </x:row>
    <x:row r="17" ht="25" customHeight="1">
      <x:c r="A17" s="110" t="n">
        <x:v>12</x:v>
      </x:c>
      <x:c r="B17" s="122" t="str">
        <x:f>IF(AND(COUNTIF('Cash Inputs'!S6:S25,"Ready")&gt;0,COUNTIF('Cash Inputs'!S6:S25,"Missing / invalid")=0),SUM('Cash Inputs'!K6:K25),"n.a.")</x:f>
        <x:v>n.a.</x:v>
      </x:c>
      <x:c r="C17" s="122" t="str">
        <x:f>IF(AND(COUNTIF('Cash Inputs'!S6:S25,"Ready")&gt;0,COUNTIF('Cash Inputs'!S6:S25,"Missing / invalid")=0),SUM(IF('Cash Inputs'!S6="Ready",IF(A17&lt;'Cash Inputs'!D6,'Cash Inputs'!K6*'Cash Inputs'!F6*'Cash Inputs'!G6,IF(A17&gt;='Cash Inputs'!R6,'Cash Inputs'!K6,0))+IF(AND('Cash Inputs'!I6&gt;0,A17='Cash Inputs'!I6),'Cash Inputs'!O6,0),0),IF('Cash Inputs'!S7="Ready",IF(A17&lt;'Cash Inputs'!D7,'Cash Inputs'!K7*'Cash Inputs'!F7*'Cash Inputs'!G7,IF(A17&gt;='Cash Inputs'!R7,'Cash Inputs'!K7,0))+IF(AND('Cash Inputs'!I7&gt;0,A17='Cash Inputs'!I7),'Cash Inputs'!O7,0),0),IF('Cash Inputs'!S8="Ready",IF(A17&lt;'Cash Inputs'!D8,'Cash Inputs'!K8*'Cash Inputs'!F8*'Cash Inputs'!G8,IF(A17&gt;='Cash Inputs'!R8,'Cash Inputs'!K8,0))+IF(AND('Cash Inputs'!I8&gt;0,A17='Cash Inputs'!I8),'Cash Inputs'!O8,0),0),IF('Cash Inputs'!S9="Ready",IF(A17&lt;'Cash Inputs'!D9,'Cash Inputs'!K9*'Cash Inputs'!F9*'Cash Inputs'!G9,IF(A17&gt;='Cash Inputs'!R9,'Cash Inputs'!K9,0))+IF(AND('Cash Inputs'!I9&gt;0,A17='Cash Inputs'!I9),'Cash Inputs'!O9,0),0),IF('Cash Inputs'!S10="Ready",IF(A17&lt;'Cash Inputs'!D10,'Cash Inputs'!K10*'Cash Inputs'!F10*'Cash Inputs'!G10,IF(A17&gt;='Cash Inputs'!R10,'Cash Inputs'!K10,0))+IF(AND('Cash Inputs'!I10&gt;0,A17='Cash Inputs'!I10),'Cash Inputs'!O10,0),0),IF('Cash Inputs'!S11="Ready",IF(A17&lt;'Cash Inputs'!D11,'Cash Inputs'!K11*'Cash Inputs'!F11*'Cash Inputs'!G11,IF(A17&gt;='Cash Inputs'!R11,'Cash Inputs'!K11,0))+IF(AND('Cash Inputs'!I11&gt;0,A17='Cash Inputs'!I11),'Cash Inputs'!O11,0),0),IF('Cash Inputs'!S12="Ready",IF(A17&lt;'Cash Inputs'!D12,'Cash Inputs'!K12*'Cash Inputs'!F12*'Cash Inputs'!G12,IF(A17&gt;='Cash Inputs'!R12,'Cash Inputs'!K12,0))+IF(AND('Cash Inputs'!I12&gt;0,A17='Cash Inputs'!I12),'Cash Inputs'!O12,0),0),IF('Cash Inputs'!S13="Ready",IF(A17&lt;'Cash Inputs'!D13,'Cash Inputs'!K13*'Cash Inputs'!F13*'Cash Inputs'!G13,IF(A17&gt;='Cash Inputs'!R13,'Cash Inputs'!K13,0))+IF(AND('Cash Inputs'!I13&gt;0,A17='Cash Inputs'!I13),'Cash Inputs'!O13,0),0),IF('Cash Inputs'!S14="Ready",IF(A17&lt;'Cash Inputs'!D14,'Cash Inputs'!K14*'Cash Inputs'!F14*'Cash Inputs'!G14,IF(A17&gt;='Cash Inputs'!R14,'Cash Inputs'!K14,0))+IF(AND('Cash Inputs'!I14&gt;0,A17='Cash Inputs'!I14),'Cash Inputs'!O14,0),0),IF('Cash Inputs'!S15="Ready",IF(A17&lt;'Cash Inputs'!D15,'Cash Inputs'!K15*'Cash Inputs'!F15*'Cash Inputs'!G15,IF(A17&gt;='Cash Inputs'!R15,'Cash Inputs'!K15,0))+IF(AND('Cash Inputs'!I15&gt;0,A17='Cash Inputs'!I15),'Cash Inputs'!O15,0),0),IF('Cash Inputs'!S16="Ready",IF(A17&lt;'Cash Inputs'!D16,'Cash Inputs'!K16*'Cash Inputs'!F16*'Cash Inputs'!G16,IF(A17&gt;='Cash Inputs'!R16,'Cash Inputs'!K16,0))+IF(AND('Cash Inputs'!I16&gt;0,A17='Cash Inputs'!I16),'Cash Inputs'!O16,0),0),IF('Cash Inputs'!S17="Ready",IF(A17&lt;'Cash Inputs'!D17,'Cash Inputs'!K17*'Cash Inputs'!F17*'Cash Inputs'!G17,IF(A17&gt;='Cash Inputs'!R17,'Cash Inputs'!K17,0))+IF(AND('Cash Inputs'!I17&gt;0,A17='Cash Inputs'!I17),'Cash Inputs'!O17,0),0),IF('Cash Inputs'!S18="Ready",IF(A17&lt;'Cash Inputs'!D18,'Cash Inputs'!K18*'Cash Inputs'!F18*'Cash Inputs'!G18,IF(A17&gt;='Cash Inputs'!R18,'Cash Inputs'!K18,0))+IF(AND('Cash Inputs'!I18&gt;0,A17='Cash Inputs'!I18),'Cash Inputs'!O18,0),0),IF('Cash Inputs'!S19="Ready",IF(A17&lt;'Cash Inputs'!D19,'Cash Inputs'!K19*'Cash Inputs'!F19*'Cash Inputs'!G19,IF(A17&gt;='Cash Inputs'!R19,'Cash Inputs'!K19,0))+IF(AND('Cash Inputs'!I19&gt;0,A17='Cash Inputs'!I19),'Cash Inputs'!O19,0),0),IF('Cash Inputs'!S20="Ready",IF(A17&lt;'Cash Inputs'!D20,'Cash Inputs'!K20*'Cash Inputs'!F20*'Cash Inputs'!G20,IF(A17&gt;='Cash Inputs'!R20,'Cash Inputs'!K20,0))+IF(AND('Cash Inputs'!I20&gt;0,A17='Cash Inputs'!I20),'Cash Inputs'!O20,0),0),IF('Cash Inputs'!S21="Ready",IF(A17&lt;'Cash Inputs'!D21,'Cash Inputs'!K21*'Cash Inputs'!F21*'Cash Inputs'!G21,IF(A17&gt;='Cash Inputs'!R21,'Cash Inputs'!K21,0))+IF(AND('Cash Inputs'!I21&gt;0,A17='Cash Inputs'!I21),'Cash Inputs'!O21,0),0),IF('Cash Inputs'!S22="Ready",IF(A17&lt;'Cash Inputs'!D22,'Cash Inputs'!K22*'Cash Inputs'!F22*'Cash Inputs'!G22,IF(A17&gt;='Cash Inputs'!R22,'Cash Inputs'!K22,0))+IF(AND('Cash Inputs'!I22&gt;0,A17='Cash Inputs'!I22),'Cash Inputs'!O22,0),0),IF('Cash Inputs'!S23="Ready",IF(A17&lt;'Cash Inputs'!D23,'Cash Inputs'!K23*'Cash Inputs'!F23*'Cash Inputs'!G23,IF(A17&gt;='Cash Inputs'!R23,'Cash Inputs'!K23,0))+IF(AND('Cash Inputs'!I23&gt;0,A17='Cash Inputs'!I23),'Cash Inputs'!O23,0),0),IF('Cash Inputs'!S24="Ready",IF(A17&lt;'Cash Inputs'!D24,'Cash Inputs'!K24*'Cash Inputs'!F24*'Cash Inputs'!G24,IF(A17&gt;='Cash Inputs'!R24,'Cash Inputs'!K24,0))+IF(AND('Cash Inputs'!I24&gt;0,A17='Cash Inputs'!I24),'Cash Inputs'!O24,0),0),IF('Cash Inputs'!S25="Ready",IF(A17&lt;'Cash Inputs'!D25,'Cash Inputs'!K25*'Cash Inputs'!F25*'Cash Inputs'!G25,IF(A17&gt;='Cash Inputs'!R25,'Cash Inputs'!K25,0))+IF(AND('Cash Inputs'!I25&gt;0,A17='Cash Inputs'!I25),'Cash Inputs'!O25,0),0)),"n.a.")</x:f>
        <x:v>n.a.</x:v>
      </x:c>
      <x:c r="D17" s="122" t="str">
        <x:f>IF(AND(COUNTIF('Cash Inputs'!S6:S25,"Ready")&gt;0,COUNTIF('Cash Inputs'!S6:S25,"Missing / invalid")=0),SUM(B$6:B17),"n.a.")</x:f>
        <x:v>n.a.</x:v>
      </x:c>
      <x:c r="E17" s="122" t="str">
        <x:f>IF(AND(COUNTIF('Cash Inputs'!S6:S25,"Ready")&gt;0,COUNTIF('Cash Inputs'!S6:S25,"Missing / invalid")=0),SUM(C$6:C17),"n.a.")</x:f>
        <x:v>n.a.</x:v>
      </x:c>
      <x:c r="F17" s="122" t="str">
        <x:f>IF(AND(COUNTIF('Cash Inputs'!S6:S25,"Ready")&gt;0,COUNTIF('Cash Inputs'!S6:S25,"Missing / invalid")=0),D17-E17,"n.a.")</x:f>
        <x:v>n.a.</x:v>
      </x:c>
      <x:c r="G17"/>
      <x:c r="H17"/>
      <x:c r="I17"/>
      <x:c r="J17"/>
      <x:c r="K17"/>
      <x:c r="L17"/>
    </x:row>
    <x:row r="18" ht="25" customHeight="1">
      <x:c r="A18" s="110" t="n">
        <x:v>13</x:v>
      </x:c>
      <x:c r="B18" s="122" t="str">
        <x:f>IF(AND(COUNTIF('Cash Inputs'!S6:S25,"Ready")&gt;0,COUNTIF('Cash Inputs'!S6:S25,"Missing / invalid")=0),SUM('Cash Inputs'!K6:K25),"n.a.")</x:f>
        <x:v>n.a.</x:v>
      </x:c>
      <x:c r="C18" s="122" t="str">
        <x:f>IF(AND(COUNTIF('Cash Inputs'!S6:S25,"Ready")&gt;0,COUNTIF('Cash Inputs'!S6:S25,"Missing / invalid")=0),SUM(IF('Cash Inputs'!S6="Ready",IF(A18&lt;'Cash Inputs'!D6,'Cash Inputs'!K6*'Cash Inputs'!F6*'Cash Inputs'!G6,IF(A18&gt;='Cash Inputs'!R6,'Cash Inputs'!K6,0))+IF(AND('Cash Inputs'!I6&gt;0,A18='Cash Inputs'!I6),'Cash Inputs'!O6,0),0),IF('Cash Inputs'!S7="Ready",IF(A18&lt;'Cash Inputs'!D7,'Cash Inputs'!K7*'Cash Inputs'!F7*'Cash Inputs'!G7,IF(A18&gt;='Cash Inputs'!R7,'Cash Inputs'!K7,0))+IF(AND('Cash Inputs'!I7&gt;0,A18='Cash Inputs'!I7),'Cash Inputs'!O7,0),0),IF('Cash Inputs'!S8="Ready",IF(A18&lt;'Cash Inputs'!D8,'Cash Inputs'!K8*'Cash Inputs'!F8*'Cash Inputs'!G8,IF(A18&gt;='Cash Inputs'!R8,'Cash Inputs'!K8,0))+IF(AND('Cash Inputs'!I8&gt;0,A18='Cash Inputs'!I8),'Cash Inputs'!O8,0),0),IF('Cash Inputs'!S9="Ready",IF(A18&lt;'Cash Inputs'!D9,'Cash Inputs'!K9*'Cash Inputs'!F9*'Cash Inputs'!G9,IF(A18&gt;='Cash Inputs'!R9,'Cash Inputs'!K9,0))+IF(AND('Cash Inputs'!I9&gt;0,A18='Cash Inputs'!I9),'Cash Inputs'!O9,0),0),IF('Cash Inputs'!S10="Ready",IF(A18&lt;'Cash Inputs'!D10,'Cash Inputs'!K10*'Cash Inputs'!F10*'Cash Inputs'!G10,IF(A18&gt;='Cash Inputs'!R10,'Cash Inputs'!K10,0))+IF(AND('Cash Inputs'!I10&gt;0,A18='Cash Inputs'!I10),'Cash Inputs'!O10,0),0),IF('Cash Inputs'!S11="Ready",IF(A18&lt;'Cash Inputs'!D11,'Cash Inputs'!K11*'Cash Inputs'!F11*'Cash Inputs'!G11,IF(A18&gt;='Cash Inputs'!R11,'Cash Inputs'!K11,0))+IF(AND('Cash Inputs'!I11&gt;0,A18='Cash Inputs'!I11),'Cash Inputs'!O11,0),0),IF('Cash Inputs'!S12="Ready",IF(A18&lt;'Cash Inputs'!D12,'Cash Inputs'!K12*'Cash Inputs'!F12*'Cash Inputs'!G12,IF(A18&gt;='Cash Inputs'!R12,'Cash Inputs'!K12,0))+IF(AND('Cash Inputs'!I12&gt;0,A18='Cash Inputs'!I12),'Cash Inputs'!O12,0),0),IF('Cash Inputs'!S13="Ready",IF(A18&lt;'Cash Inputs'!D13,'Cash Inputs'!K13*'Cash Inputs'!F13*'Cash Inputs'!G13,IF(A18&gt;='Cash Inputs'!R13,'Cash Inputs'!K13,0))+IF(AND('Cash Inputs'!I13&gt;0,A18='Cash Inputs'!I13),'Cash Inputs'!O13,0),0),IF('Cash Inputs'!S14="Ready",IF(A18&lt;'Cash Inputs'!D14,'Cash Inputs'!K14*'Cash Inputs'!F14*'Cash Inputs'!G14,IF(A18&gt;='Cash Inputs'!R14,'Cash Inputs'!K14,0))+IF(AND('Cash Inputs'!I14&gt;0,A18='Cash Inputs'!I14),'Cash Inputs'!O14,0),0),IF('Cash Inputs'!S15="Ready",IF(A18&lt;'Cash Inputs'!D15,'Cash Inputs'!K15*'Cash Inputs'!F15*'Cash Inputs'!G15,IF(A18&gt;='Cash Inputs'!R15,'Cash Inputs'!K15,0))+IF(AND('Cash Inputs'!I15&gt;0,A18='Cash Inputs'!I15),'Cash Inputs'!O15,0),0),IF('Cash Inputs'!S16="Ready",IF(A18&lt;'Cash Inputs'!D16,'Cash Inputs'!K16*'Cash Inputs'!F16*'Cash Inputs'!G16,IF(A18&gt;='Cash Inputs'!R16,'Cash Inputs'!K16,0))+IF(AND('Cash Inputs'!I16&gt;0,A18='Cash Inputs'!I16),'Cash Inputs'!O16,0),0),IF('Cash Inputs'!S17="Ready",IF(A18&lt;'Cash Inputs'!D17,'Cash Inputs'!K17*'Cash Inputs'!F17*'Cash Inputs'!G17,IF(A18&gt;='Cash Inputs'!R17,'Cash Inputs'!K17,0))+IF(AND('Cash Inputs'!I17&gt;0,A18='Cash Inputs'!I17),'Cash Inputs'!O17,0),0),IF('Cash Inputs'!S18="Ready",IF(A18&lt;'Cash Inputs'!D18,'Cash Inputs'!K18*'Cash Inputs'!F18*'Cash Inputs'!G18,IF(A18&gt;='Cash Inputs'!R18,'Cash Inputs'!K18,0))+IF(AND('Cash Inputs'!I18&gt;0,A18='Cash Inputs'!I18),'Cash Inputs'!O18,0),0),IF('Cash Inputs'!S19="Ready",IF(A18&lt;'Cash Inputs'!D19,'Cash Inputs'!K19*'Cash Inputs'!F19*'Cash Inputs'!G19,IF(A18&gt;='Cash Inputs'!R19,'Cash Inputs'!K19,0))+IF(AND('Cash Inputs'!I19&gt;0,A18='Cash Inputs'!I19),'Cash Inputs'!O19,0),0),IF('Cash Inputs'!S20="Ready",IF(A18&lt;'Cash Inputs'!D20,'Cash Inputs'!K20*'Cash Inputs'!F20*'Cash Inputs'!G20,IF(A18&gt;='Cash Inputs'!R20,'Cash Inputs'!K20,0))+IF(AND('Cash Inputs'!I20&gt;0,A18='Cash Inputs'!I20),'Cash Inputs'!O20,0),0),IF('Cash Inputs'!S21="Ready",IF(A18&lt;'Cash Inputs'!D21,'Cash Inputs'!K21*'Cash Inputs'!F21*'Cash Inputs'!G21,IF(A18&gt;='Cash Inputs'!R21,'Cash Inputs'!K21,0))+IF(AND('Cash Inputs'!I21&gt;0,A18='Cash Inputs'!I21),'Cash Inputs'!O21,0),0),IF('Cash Inputs'!S22="Ready",IF(A18&lt;'Cash Inputs'!D22,'Cash Inputs'!K22*'Cash Inputs'!F22*'Cash Inputs'!G22,IF(A18&gt;='Cash Inputs'!R22,'Cash Inputs'!K22,0))+IF(AND('Cash Inputs'!I22&gt;0,A18='Cash Inputs'!I22),'Cash Inputs'!O22,0),0),IF('Cash Inputs'!S23="Ready",IF(A18&lt;'Cash Inputs'!D23,'Cash Inputs'!K23*'Cash Inputs'!F23*'Cash Inputs'!G23,IF(A18&gt;='Cash Inputs'!R23,'Cash Inputs'!K23,0))+IF(AND('Cash Inputs'!I23&gt;0,A18='Cash Inputs'!I23),'Cash Inputs'!O23,0),0),IF('Cash Inputs'!S24="Ready",IF(A18&lt;'Cash Inputs'!D24,'Cash Inputs'!K24*'Cash Inputs'!F24*'Cash Inputs'!G24,IF(A18&gt;='Cash Inputs'!R24,'Cash Inputs'!K24,0))+IF(AND('Cash Inputs'!I24&gt;0,A18='Cash Inputs'!I24),'Cash Inputs'!O24,0),0),IF('Cash Inputs'!S25="Ready",IF(A18&lt;'Cash Inputs'!D25,'Cash Inputs'!K25*'Cash Inputs'!F25*'Cash Inputs'!G25,IF(A18&gt;='Cash Inputs'!R25,'Cash Inputs'!K25,0))+IF(AND('Cash Inputs'!I25&gt;0,A18='Cash Inputs'!I25),'Cash Inputs'!O25,0),0)),"n.a.")</x:f>
        <x:v>n.a.</x:v>
      </x:c>
      <x:c r="D18" s="122" t="str">
        <x:f>IF(AND(COUNTIF('Cash Inputs'!S6:S25,"Ready")&gt;0,COUNTIF('Cash Inputs'!S6:S25,"Missing / invalid")=0),SUM(B$6:B18),"n.a.")</x:f>
        <x:v>n.a.</x:v>
      </x:c>
      <x:c r="E18" s="122" t="str">
        <x:f>IF(AND(COUNTIF('Cash Inputs'!S6:S25,"Ready")&gt;0,COUNTIF('Cash Inputs'!S6:S25,"Missing / invalid")=0),SUM(C$6:C18),"n.a.")</x:f>
        <x:v>n.a.</x:v>
      </x:c>
      <x:c r="F18" s="122" t="str">
        <x:f>IF(AND(COUNTIF('Cash Inputs'!S6:S25,"Ready")&gt;0,COUNTIF('Cash Inputs'!S6:S25,"Missing / invalid")=0),D18-E18,"n.a.")</x:f>
        <x:v>n.a.</x:v>
      </x:c>
      <x:c r="G18"/>
      <x:c r="H18"/>
      <x:c r="I18"/>
      <x:c r="J18"/>
      <x:c r="K18"/>
      <x:c r="L18"/>
    </x:row>
    <x:row r="19" ht="25" customHeight="1">
      <x:c r="A19" s="110" t="n">
        <x:v>14</x:v>
      </x:c>
      <x:c r="B19" s="122" t="str">
        <x:f>IF(AND(COUNTIF('Cash Inputs'!S6:S25,"Ready")&gt;0,COUNTIF('Cash Inputs'!S6:S25,"Missing / invalid")=0),SUM('Cash Inputs'!K6:K25),"n.a.")</x:f>
        <x:v>n.a.</x:v>
      </x:c>
      <x:c r="C19" s="122" t="str">
        <x:f>IF(AND(COUNTIF('Cash Inputs'!S6:S25,"Ready")&gt;0,COUNTIF('Cash Inputs'!S6:S25,"Missing / invalid")=0),SUM(IF('Cash Inputs'!S6="Ready",IF(A19&lt;'Cash Inputs'!D6,'Cash Inputs'!K6*'Cash Inputs'!F6*'Cash Inputs'!G6,IF(A19&gt;='Cash Inputs'!R6,'Cash Inputs'!K6,0))+IF(AND('Cash Inputs'!I6&gt;0,A19='Cash Inputs'!I6),'Cash Inputs'!O6,0),0),IF('Cash Inputs'!S7="Ready",IF(A19&lt;'Cash Inputs'!D7,'Cash Inputs'!K7*'Cash Inputs'!F7*'Cash Inputs'!G7,IF(A19&gt;='Cash Inputs'!R7,'Cash Inputs'!K7,0))+IF(AND('Cash Inputs'!I7&gt;0,A19='Cash Inputs'!I7),'Cash Inputs'!O7,0),0),IF('Cash Inputs'!S8="Ready",IF(A19&lt;'Cash Inputs'!D8,'Cash Inputs'!K8*'Cash Inputs'!F8*'Cash Inputs'!G8,IF(A19&gt;='Cash Inputs'!R8,'Cash Inputs'!K8,0))+IF(AND('Cash Inputs'!I8&gt;0,A19='Cash Inputs'!I8),'Cash Inputs'!O8,0),0),IF('Cash Inputs'!S9="Ready",IF(A19&lt;'Cash Inputs'!D9,'Cash Inputs'!K9*'Cash Inputs'!F9*'Cash Inputs'!G9,IF(A19&gt;='Cash Inputs'!R9,'Cash Inputs'!K9,0))+IF(AND('Cash Inputs'!I9&gt;0,A19='Cash Inputs'!I9),'Cash Inputs'!O9,0),0),IF('Cash Inputs'!S10="Ready",IF(A19&lt;'Cash Inputs'!D10,'Cash Inputs'!K10*'Cash Inputs'!F10*'Cash Inputs'!G10,IF(A19&gt;='Cash Inputs'!R10,'Cash Inputs'!K10,0))+IF(AND('Cash Inputs'!I10&gt;0,A19='Cash Inputs'!I10),'Cash Inputs'!O10,0),0),IF('Cash Inputs'!S11="Ready",IF(A19&lt;'Cash Inputs'!D11,'Cash Inputs'!K11*'Cash Inputs'!F11*'Cash Inputs'!G11,IF(A19&gt;='Cash Inputs'!R11,'Cash Inputs'!K11,0))+IF(AND('Cash Inputs'!I11&gt;0,A19='Cash Inputs'!I11),'Cash Inputs'!O11,0),0),IF('Cash Inputs'!S12="Ready",IF(A19&lt;'Cash Inputs'!D12,'Cash Inputs'!K12*'Cash Inputs'!F12*'Cash Inputs'!G12,IF(A19&gt;='Cash Inputs'!R12,'Cash Inputs'!K12,0))+IF(AND('Cash Inputs'!I12&gt;0,A19='Cash Inputs'!I12),'Cash Inputs'!O12,0),0),IF('Cash Inputs'!S13="Ready",IF(A19&lt;'Cash Inputs'!D13,'Cash Inputs'!K13*'Cash Inputs'!F13*'Cash Inputs'!G13,IF(A19&gt;='Cash Inputs'!R13,'Cash Inputs'!K13,0))+IF(AND('Cash Inputs'!I13&gt;0,A19='Cash Inputs'!I13),'Cash Inputs'!O13,0),0),IF('Cash Inputs'!S14="Ready",IF(A19&lt;'Cash Inputs'!D14,'Cash Inputs'!K14*'Cash Inputs'!F14*'Cash Inputs'!G14,IF(A19&gt;='Cash Inputs'!R14,'Cash Inputs'!K14,0))+IF(AND('Cash Inputs'!I14&gt;0,A19='Cash Inputs'!I14),'Cash Inputs'!O14,0),0),IF('Cash Inputs'!S15="Ready",IF(A19&lt;'Cash Inputs'!D15,'Cash Inputs'!K15*'Cash Inputs'!F15*'Cash Inputs'!G15,IF(A19&gt;='Cash Inputs'!R15,'Cash Inputs'!K15,0))+IF(AND('Cash Inputs'!I15&gt;0,A19='Cash Inputs'!I15),'Cash Inputs'!O15,0),0),IF('Cash Inputs'!S16="Ready",IF(A19&lt;'Cash Inputs'!D16,'Cash Inputs'!K16*'Cash Inputs'!F16*'Cash Inputs'!G16,IF(A19&gt;='Cash Inputs'!R16,'Cash Inputs'!K16,0))+IF(AND('Cash Inputs'!I16&gt;0,A19='Cash Inputs'!I16),'Cash Inputs'!O16,0),0),IF('Cash Inputs'!S17="Ready",IF(A19&lt;'Cash Inputs'!D17,'Cash Inputs'!K17*'Cash Inputs'!F17*'Cash Inputs'!G17,IF(A19&gt;='Cash Inputs'!R17,'Cash Inputs'!K17,0))+IF(AND('Cash Inputs'!I17&gt;0,A19='Cash Inputs'!I17),'Cash Inputs'!O17,0),0),IF('Cash Inputs'!S18="Ready",IF(A19&lt;'Cash Inputs'!D18,'Cash Inputs'!K18*'Cash Inputs'!F18*'Cash Inputs'!G18,IF(A19&gt;='Cash Inputs'!R18,'Cash Inputs'!K18,0))+IF(AND('Cash Inputs'!I18&gt;0,A19='Cash Inputs'!I18),'Cash Inputs'!O18,0),0),IF('Cash Inputs'!S19="Ready",IF(A19&lt;'Cash Inputs'!D19,'Cash Inputs'!K19*'Cash Inputs'!F19*'Cash Inputs'!G19,IF(A19&gt;='Cash Inputs'!R19,'Cash Inputs'!K19,0))+IF(AND('Cash Inputs'!I19&gt;0,A19='Cash Inputs'!I19),'Cash Inputs'!O19,0),0),IF('Cash Inputs'!S20="Ready",IF(A19&lt;'Cash Inputs'!D20,'Cash Inputs'!K20*'Cash Inputs'!F20*'Cash Inputs'!G20,IF(A19&gt;='Cash Inputs'!R20,'Cash Inputs'!K20,0))+IF(AND('Cash Inputs'!I20&gt;0,A19='Cash Inputs'!I20),'Cash Inputs'!O20,0),0),IF('Cash Inputs'!S21="Ready",IF(A19&lt;'Cash Inputs'!D21,'Cash Inputs'!K21*'Cash Inputs'!F21*'Cash Inputs'!G21,IF(A19&gt;='Cash Inputs'!R21,'Cash Inputs'!K21,0))+IF(AND('Cash Inputs'!I21&gt;0,A19='Cash Inputs'!I21),'Cash Inputs'!O21,0),0),IF('Cash Inputs'!S22="Ready",IF(A19&lt;'Cash Inputs'!D22,'Cash Inputs'!K22*'Cash Inputs'!F22*'Cash Inputs'!G22,IF(A19&gt;='Cash Inputs'!R22,'Cash Inputs'!K22,0))+IF(AND('Cash Inputs'!I22&gt;0,A19='Cash Inputs'!I22),'Cash Inputs'!O22,0),0),IF('Cash Inputs'!S23="Ready",IF(A19&lt;'Cash Inputs'!D23,'Cash Inputs'!K23*'Cash Inputs'!F23*'Cash Inputs'!G23,IF(A19&gt;='Cash Inputs'!R23,'Cash Inputs'!K23,0))+IF(AND('Cash Inputs'!I23&gt;0,A19='Cash Inputs'!I23),'Cash Inputs'!O23,0),0),IF('Cash Inputs'!S24="Ready",IF(A19&lt;'Cash Inputs'!D24,'Cash Inputs'!K24*'Cash Inputs'!F24*'Cash Inputs'!G24,IF(A19&gt;='Cash Inputs'!R24,'Cash Inputs'!K24,0))+IF(AND('Cash Inputs'!I24&gt;0,A19='Cash Inputs'!I24),'Cash Inputs'!O24,0),0),IF('Cash Inputs'!S25="Ready",IF(A19&lt;'Cash Inputs'!D25,'Cash Inputs'!K25*'Cash Inputs'!F25*'Cash Inputs'!G25,IF(A19&gt;='Cash Inputs'!R25,'Cash Inputs'!K25,0))+IF(AND('Cash Inputs'!I25&gt;0,A19='Cash Inputs'!I25),'Cash Inputs'!O25,0),0)),"n.a.")</x:f>
        <x:v>n.a.</x:v>
      </x:c>
      <x:c r="D19" s="122" t="str">
        <x:f>IF(AND(COUNTIF('Cash Inputs'!S6:S25,"Ready")&gt;0,COUNTIF('Cash Inputs'!S6:S25,"Missing / invalid")=0),SUM(B$6:B19),"n.a.")</x:f>
        <x:v>n.a.</x:v>
      </x:c>
      <x:c r="E19" s="122" t="str">
        <x:f>IF(AND(COUNTIF('Cash Inputs'!S6:S25,"Ready")&gt;0,COUNTIF('Cash Inputs'!S6:S25,"Missing / invalid")=0),SUM(C$6:C19),"n.a.")</x:f>
        <x:v>n.a.</x:v>
      </x:c>
      <x:c r="F19" s="122" t="str">
        <x:f>IF(AND(COUNTIF('Cash Inputs'!S6:S25,"Ready")&gt;0,COUNTIF('Cash Inputs'!S6:S25,"Missing / invalid")=0),D19-E19,"n.a.")</x:f>
        <x:v>n.a.</x:v>
      </x:c>
      <x:c r="G19"/>
      <x:c r="H19"/>
      <x:c r="I19"/>
      <x:c r="J19"/>
      <x:c r="K19"/>
      <x:c r="L19"/>
    </x:row>
    <x:row r="20" ht="25" customHeight="1">
      <x:c r="A20" s="110" t="n">
        <x:v>15</x:v>
      </x:c>
      <x:c r="B20" s="122" t="str">
        <x:f>IF(AND(COUNTIF('Cash Inputs'!S6:S25,"Ready")&gt;0,COUNTIF('Cash Inputs'!S6:S25,"Missing / invalid")=0),SUM('Cash Inputs'!K6:K25),"n.a.")</x:f>
        <x:v>n.a.</x:v>
      </x:c>
      <x:c r="C20" s="122" t="str">
        <x:f>IF(AND(COUNTIF('Cash Inputs'!S6:S25,"Ready")&gt;0,COUNTIF('Cash Inputs'!S6:S25,"Missing / invalid")=0),SUM(IF('Cash Inputs'!S6="Ready",IF(A20&lt;'Cash Inputs'!D6,'Cash Inputs'!K6*'Cash Inputs'!F6*'Cash Inputs'!G6,IF(A20&gt;='Cash Inputs'!R6,'Cash Inputs'!K6,0))+IF(AND('Cash Inputs'!I6&gt;0,A20='Cash Inputs'!I6),'Cash Inputs'!O6,0),0),IF('Cash Inputs'!S7="Ready",IF(A20&lt;'Cash Inputs'!D7,'Cash Inputs'!K7*'Cash Inputs'!F7*'Cash Inputs'!G7,IF(A20&gt;='Cash Inputs'!R7,'Cash Inputs'!K7,0))+IF(AND('Cash Inputs'!I7&gt;0,A20='Cash Inputs'!I7),'Cash Inputs'!O7,0),0),IF('Cash Inputs'!S8="Ready",IF(A20&lt;'Cash Inputs'!D8,'Cash Inputs'!K8*'Cash Inputs'!F8*'Cash Inputs'!G8,IF(A20&gt;='Cash Inputs'!R8,'Cash Inputs'!K8,0))+IF(AND('Cash Inputs'!I8&gt;0,A20='Cash Inputs'!I8),'Cash Inputs'!O8,0),0),IF('Cash Inputs'!S9="Ready",IF(A20&lt;'Cash Inputs'!D9,'Cash Inputs'!K9*'Cash Inputs'!F9*'Cash Inputs'!G9,IF(A20&gt;='Cash Inputs'!R9,'Cash Inputs'!K9,0))+IF(AND('Cash Inputs'!I9&gt;0,A20='Cash Inputs'!I9),'Cash Inputs'!O9,0),0),IF('Cash Inputs'!S10="Ready",IF(A20&lt;'Cash Inputs'!D10,'Cash Inputs'!K10*'Cash Inputs'!F10*'Cash Inputs'!G10,IF(A20&gt;='Cash Inputs'!R10,'Cash Inputs'!K10,0))+IF(AND('Cash Inputs'!I10&gt;0,A20='Cash Inputs'!I10),'Cash Inputs'!O10,0),0),IF('Cash Inputs'!S11="Ready",IF(A20&lt;'Cash Inputs'!D11,'Cash Inputs'!K11*'Cash Inputs'!F11*'Cash Inputs'!G11,IF(A20&gt;='Cash Inputs'!R11,'Cash Inputs'!K11,0))+IF(AND('Cash Inputs'!I11&gt;0,A20='Cash Inputs'!I11),'Cash Inputs'!O11,0),0),IF('Cash Inputs'!S12="Ready",IF(A20&lt;'Cash Inputs'!D12,'Cash Inputs'!K12*'Cash Inputs'!F12*'Cash Inputs'!G12,IF(A20&gt;='Cash Inputs'!R12,'Cash Inputs'!K12,0))+IF(AND('Cash Inputs'!I12&gt;0,A20='Cash Inputs'!I12),'Cash Inputs'!O12,0),0),IF('Cash Inputs'!S13="Ready",IF(A20&lt;'Cash Inputs'!D13,'Cash Inputs'!K13*'Cash Inputs'!F13*'Cash Inputs'!G13,IF(A20&gt;='Cash Inputs'!R13,'Cash Inputs'!K13,0))+IF(AND('Cash Inputs'!I13&gt;0,A20='Cash Inputs'!I13),'Cash Inputs'!O13,0),0),IF('Cash Inputs'!S14="Ready",IF(A20&lt;'Cash Inputs'!D14,'Cash Inputs'!K14*'Cash Inputs'!F14*'Cash Inputs'!G14,IF(A20&gt;='Cash Inputs'!R14,'Cash Inputs'!K14,0))+IF(AND('Cash Inputs'!I14&gt;0,A20='Cash Inputs'!I14),'Cash Inputs'!O14,0),0),IF('Cash Inputs'!S15="Ready",IF(A20&lt;'Cash Inputs'!D15,'Cash Inputs'!K15*'Cash Inputs'!F15*'Cash Inputs'!G15,IF(A20&gt;='Cash Inputs'!R15,'Cash Inputs'!K15,0))+IF(AND('Cash Inputs'!I15&gt;0,A20='Cash Inputs'!I15),'Cash Inputs'!O15,0),0),IF('Cash Inputs'!S16="Ready",IF(A20&lt;'Cash Inputs'!D16,'Cash Inputs'!K16*'Cash Inputs'!F16*'Cash Inputs'!G16,IF(A20&gt;='Cash Inputs'!R16,'Cash Inputs'!K16,0))+IF(AND('Cash Inputs'!I16&gt;0,A20='Cash Inputs'!I16),'Cash Inputs'!O16,0),0),IF('Cash Inputs'!S17="Ready",IF(A20&lt;'Cash Inputs'!D17,'Cash Inputs'!K17*'Cash Inputs'!F17*'Cash Inputs'!G17,IF(A20&gt;='Cash Inputs'!R17,'Cash Inputs'!K17,0))+IF(AND('Cash Inputs'!I17&gt;0,A20='Cash Inputs'!I17),'Cash Inputs'!O17,0),0),IF('Cash Inputs'!S18="Ready",IF(A20&lt;'Cash Inputs'!D18,'Cash Inputs'!K18*'Cash Inputs'!F18*'Cash Inputs'!G18,IF(A20&gt;='Cash Inputs'!R18,'Cash Inputs'!K18,0))+IF(AND('Cash Inputs'!I18&gt;0,A20='Cash Inputs'!I18),'Cash Inputs'!O18,0),0),IF('Cash Inputs'!S19="Ready",IF(A20&lt;'Cash Inputs'!D19,'Cash Inputs'!K19*'Cash Inputs'!F19*'Cash Inputs'!G19,IF(A20&gt;='Cash Inputs'!R19,'Cash Inputs'!K19,0))+IF(AND('Cash Inputs'!I19&gt;0,A20='Cash Inputs'!I19),'Cash Inputs'!O19,0),0),IF('Cash Inputs'!S20="Ready",IF(A20&lt;'Cash Inputs'!D20,'Cash Inputs'!K20*'Cash Inputs'!F20*'Cash Inputs'!G20,IF(A20&gt;='Cash Inputs'!R20,'Cash Inputs'!K20,0))+IF(AND('Cash Inputs'!I20&gt;0,A20='Cash Inputs'!I20),'Cash Inputs'!O20,0),0),IF('Cash Inputs'!S21="Ready",IF(A20&lt;'Cash Inputs'!D21,'Cash Inputs'!K21*'Cash Inputs'!F21*'Cash Inputs'!G21,IF(A20&gt;='Cash Inputs'!R21,'Cash Inputs'!K21,0))+IF(AND('Cash Inputs'!I21&gt;0,A20='Cash Inputs'!I21),'Cash Inputs'!O21,0),0),IF('Cash Inputs'!S22="Ready",IF(A20&lt;'Cash Inputs'!D22,'Cash Inputs'!K22*'Cash Inputs'!F22*'Cash Inputs'!G22,IF(A20&gt;='Cash Inputs'!R22,'Cash Inputs'!K22,0))+IF(AND('Cash Inputs'!I22&gt;0,A20='Cash Inputs'!I22),'Cash Inputs'!O22,0),0),IF('Cash Inputs'!S23="Ready",IF(A20&lt;'Cash Inputs'!D23,'Cash Inputs'!K23*'Cash Inputs'!F23*'Cash Inputs'!G23,IF(A20&gt;='Cash Inputs'!R23,'Cash Inputs'!K23,0))+IF(AND('Cash Inputs'!I23&gt;0,A20='Cash Inputs'!I23),'Cash Inputs'!O23,0),0),IF('Cash Inputs'!S24="Ready",IF(A20&lt;'Cash Inputs'!D24,'Cash Inputs'!K24*'Cash Inputs'!F24*'Cash Inputs'!G24,IF(A20&gt;='Cash Inputs'!R24,'Cash Inputs'!K24,0))+IF(AND('Cash Inputs'!I24&gt;0,A20='Cash Inputs'!I24),'Cash Inputs'!O24,0),0),IF('Cash Inputs'!S25="Ready",IF(A20&lt;'Cash Inputs'!D25,'Cash Inputs'!K25*'Cash Inputs'!F25*'Cash Inputs'!G25,IF(A20&gt;='Cash Inputs'!R25,'Cash Inputs'!K25,0))+IF(AND('Cash Inputs'!I25&gt;0,A20='Cash Inputs'!I25),'Cash Inputs'!O25,0),0)),"n.a.")</x:f>
        <x:v>n.a.</x:v>
      </x:c>
      <x:c r="D20" s="122" t="str">
        <x:f>IF(AND(COUNTIF('Cash Inputs'!S6:S25,"Ready")&gt;0,COUNTIF('Cash Inputs'!S6:S25,"Missing / invalid")=0),SUM(B$6:B20),"n.a.")</x:f>
        <x:v>n.a.</x:v>
      </x:c>
      <x:c r="E20" s="122" t="str">
        <x:f>IF(AND(COUNTIF('Cash Inputs'!S6:S25,"Ready")&gt;0,COUNTIF('Cash Inputs'!S6:S25,"Missing / invalid")=0),SUM(C$6:C20),"n.a.")</x:f>
        <x:v>n.a.</x:v>
      </x:c>
      <x:c r="F20" s="122" t="str">
        <x:f>IF(AND(COUNTIF('Cash Inputs'!S6:S25,"Ready")&gt;0,COUNTIF('Cash Inputs'!S6:S25,"Missing / invalid")=0),D20-E20,"n.a.")</x:f>
        <x:v>n.a.</x:v>
      </x:c>
      <x:c r="G20"/>
      <x:c r="H20"/>
      <x:c r="I20"/>
      <x:c r="J20"/>
      <x:c r="K20"/>
      <x:c r="L20"/>
    </x:row>
    <x:row r="21" ht="25" customHeight="1">
      <x:c r="A21" s="110" t="n">
        <x:v>16</x:v>
      </x:c>
      <x:c r="B21" s="122" t="str">
        <x:f>IF(AND(COUNTIF('Cash Inputs'!S6:S25,"Ready")&gt;0,COUNTIF('Cash Inputs'!S6:S25,"Missing / invalid")=0),SUM('Cash Inputs'!K6:K25),"n.a.")</x:f>
        <x:v>n.a.</x:v>
      </x:c>
      <x:c r="C21" s="122" t="str">
        <x:f>IF(AND(COUNTIF('Cash Inputs'!S6:S25,"Ready")&gt;0,COUNTIF('Cash Inputs'!S6:S25,"Missing / invalid")=0),SUM(IF('Cash Inputs'!S6="Ready",IF(A21&lt;'Cash Inputs'!D6,'Cash Inputs'!K6*'Cash Inputs'!F6*'Cash Inputs'!G6,IF(A21&gt;='Cash Inputs'!R6,'Cash Inputs'!K6,0))+IF(AND('Cash Inputs'!I6&gt;0,A21='Cash Inputs'!I6),'Cash Inputs'!O6,0),0),IF('Cash Inputs'!S7="Ready",IF(A21&lt;'Cash Inputs'!D7,'Cash Inputs'!K7*'Cash Inputs'!F7*'Cash Inputs'!G7,IF(A21&gt;='Cash Inputs'!R7,'Cash Inputs'!K7,0))+IF(AND('Cash Inputs'!I7&gt;0,A21='Cash Inputs'!I7),'Cash Inputs'!O7,0),0),IF('Cash Inputs'!S8="Ready",IF(A21&lt;'Cash Inputs'!D8,'Cash Inputs'!K8*'Cash Inputs'!F8*'Cash Inputs'!G8,IF(A21&gt;='Cash Inputs'!R8,'Cash Inputs'!K8,0))+IF(AND('Cash Inputs'!I8&gt;0,A21='Cash Inputs'!I8),'Cash Inputs'!O8,0),0),IF('Cash Inputs'!S9="Ready",IF(A21&lt;'Cash Inputs'!D9,'Cash Inputs'!K9*'Cash Inputs'!F9*'Cash Inputs'!G9,IF(A21&gt;='Cash Inputs'!R9,'Cash Inputs'!K9,0))+IF(AND('Cash Inputs'!I9&gt;0,A21='Cash Inputs'!I9),'Cash Inputs'!O9,0),0),IF('Cash Inputs'!S10="Ready",IF(A21&lt;'Cash Inputs'!D10,'Cash Inputs'!K10*'Cash Inputs'!F10*'Cash Inputs'!G10,IF(A21&gt;='Cash Inputs'!R10,'Cash Inputs'!K10,0))+IF(AND('Cash Inputs'!I10&gt;0,A21='Cash Inputs'!I10),'Cash Inputs'!O10,0),0),IF('Cash Inputs'!S11="Ready",IF(A21&lt;'Cash Inputs'!D11,'Cash Inputs'!K11*'Cash Inputs'!F11*'Cash Inputs'!G11,IF(A21&gt;='Cash Inputs'!R11,'Cash Inputs'!K11,0))+IF(AND('Cash Inputs'!I11&gt;0,A21='Cash Inputs'!I11),'Cash Inputs'!O11,0),0),IF('Cash Inputs'!S12="Ready",IF(A21&lt;'Cash Inputs'!D12,'Cash Inputs'!K12*'Cash Inputs'!F12*'Cash Inputs'!G12,IF(A21&gt;='Cash Inputs'!R12,'Cash Inputs'!K12,0))+IF(AND('Cash Inputs'!I12&gt;0,A21='Cash Inputs'!I12),'Cash Inputs'!O12,0),0),IF('Cash Inputs'!S13="Ready",IF(A21&lt;'Cash Inputs'!D13,'Cash Inputs'!K13*'Cash Inputs'!F13*'Cash Inputs'!G13,IF(A21&gt;='Cash Inputs'!R13,'Cash Inputs'!K13,0))+IF(AND('Cash Inputs'!I13&gt;0,A21='Cash Inputs'!I13),'Cash Inputs'!O13,0),0),IF('Cash Inputs'!S14="Ready",IF(A21&lt;'Cash Inputs'!D14,'Cash Inputs'!K14*'Cash Inputs'!F14*'Cash Inputs'!G14,IF(A21&gt;='Cash Inputs'!R14,'Cash Inputs'!K14,0))+IF(AND('Cash Inputs'!I14&gt;0,A21='Cash Inputs'!I14),'Cash Inputs'!O14,0),0),IF('Cash Inputs'!S15="Ready",IF(A21&lt;'Cash Inputs'!D15,'Cash Inputs'!K15*'Cash Inputs'!F15*'Cash Inputs'!G15,IF(A21&gt;='Cash Inputs'!R15,'Cash Inputs'!K15,0))+IF(AND('Cash Inputs'!I15&gt;0,A21='Cash Inputs'!I15),'Cash Inputs'!O15,0),0),IF('Cash Inputs'!S16="Ready",IF(A21&lt;'Cash Inputs'!D16,'Cash Inputs'!K16*'Cash Inputs'!F16*'Cash Inputs'!G16,IF(A21&gt;='Cash Inputs'!R16,'Cash Inputs'!K16,0))+IF(AND('Cash Inputs'!I16&gt;0,A21='Cash Inputs'!I16),'Cash Inputs'!O16,0),0),IF('Cash Inputs'!S17="Ready",IF(A21&lt;'Cash Inputs'!D17,'Cash Inputs'!K17*'Cash Inputs'!F17*'Cash Inputs'!G17,IF(A21&gt;='Cash Inputs'!R17,'Cash Inputs'!K17,0))+IF(AND('Cash Inputs'!I17&gt;0,A21='Cash Inputs'!I17),'Cash Inputs'!O17,0),0),IF('Cash Inputs'!S18="Ready",IF(A21&lt;'Cash Inputs'!D18,'Cash Inputs'!K18*'Cash Inputs'!F18*'Cash Inputs'!G18,IF(A21&gt;='Cash Inputs'!R18,'Cash Inputs'!K18,0))+IF(AND('Cash Inputs'!I18&gt;0,A21='Cash Inputs'!I18),'Cash Inputs'!O18,0),0),IF('Cash Inputs'!S19="Ready",IF(A21&lt;'Cash Inputs'!D19,'Cash Inputs'!K19*'Cash Inputs'!F19*'Cash Inputs'!G19,IF(A21&gt;='Cash Inputs'!R19,'Cash Inputs'!K19,0))+IF(AND('Cash Inputs'!I19&gt;0,A21='Cash Inputs'!I19),'Cash Inputs'!O19,0),0),IF('Cash Inputs'!S20="Ready",IF(A21&lt;'Cash Inputs'!D20,'Cash Inputs'!K20*'Cash Inputs'!F20*'Cash Inputs'!G20,IF(A21&gt;='Cash Inputs'!R20,'Cash Inputs'!K20,0))+IF(AND('Cash Inputs'!I20&gt;0,A21='Cash Inputs'!I20),'Cash Inputs'!O20,0),0),IF('Cash Inputs'!S21="Ready",IF(A21&lt;'Cash Inputs'!D21,'Cash Inputs'!K21*'Cash Inputs'!F21*'Cash Inputs'!G21,IF(A21&gt;='Cash Inputs'!R21,'Cash Inputs'!K21,0))+IF(AND('Cash Inputs'!I21&gt;0,A21='Cash Inputs'!I21),'Cash Inputs'!O21,0),0),IF('Cash Inputs'!S22="Ready",IF(A21&lt;'Cash Inputs'!D22,'Cash Inputs'!K22*'Cash Inputs'!F22*'Cash Inputs'!G22,IF(A21&gt;='Cash Inputs'!R22,'Cash Inputs'!K22,0))+IF(AND('Cash Inputs'!I22&gt;0,A21='Cash Inputs'!I22),'Cash Inputs'!O22,0),0),IF('Cash Inputs'!S23="Ready",IF(A21&lt;'Cash Inputs'!D23,'Cash Inputs'!K23*'Cash Inputs'!F23*'Cash Inputs'!G23,IF(A21&gt;='Cash Inputs'!R23,'Cash Inputs'!K23,0))+IF(AND('Cash Inputs'!I23&gt;0,A21='Cash Inputs'!I23),'Cash Inputs'!O23,0),0),IF('Cash Inputs'!S24="Ready",IF(A21&lt;'Cash Inputs'!D24,'Cash Inputs'!K24*'Cash Inputs'!F24*'Cash Inputs'!G24,IF(A21&gt;='Cash Inputs'!R24,'Cash Inputs'!K24,0))+IF(AND('Cash Inputs'!I24&gt;0,A21='Cash Inputs'!I24),'Cash Inputs'!O24,0),0),IF('Cash Inputs'!S25="Ready",IF(A21&lt;'Cash Inputs'!D25,'Cash Inputs'!K25*'Cash Inputs'!F25*'Cash Inputs'!G25,IF(A21&gt;='Cash Inputs'!R25,'Cash Inputs'!K25,0))+IF(AND('Cash Inputs'!I25&gt;0,A21='Cash Inputs'!I25),'Cash Inputs'!O25,0),0)),"n.a.")</x:f>
        <x:v>n.a.</x:v>
      </x:c>
      <x:c r="D21" s="122" t="str">
        <x:f>IF(AND(COUNTIF('Cash Inputs'!S6:S25,"Ready")&gt;0,COUNTIF('Cash Inputs'!S6:S25,"Missing / invalid")=0),SUM(B$6:B21),"n.a.")</x:f>
        <x:v>n.a.</x:v>
      </x:c>
      <x:c r="E21" s="122" t="str">
        <x:f>IF(AND(COUNTIF('Cash Inputs'!S6:S25,"Ready")&gt;0,COUNTIF('Cash Inputs'!S6:S25,"Missing / invalid")=0),SUM(C$6:C21),"n.a.")</x:f>
        <x:v>n.a.</x:v>
      </x:c>
      <x:c r="F21" s="122" t="str">
        <x:f>IF(AND(COUNTIF('Cash Inputs'!S6:S25,"Ready")&gt;0,COUNTIF('Cash Inputs'!S6:S25,"Missing / invalid")=0),D21-E21,"n.a.")</x:f>
        <x:v>n.a.</x:v>
      </x:c>
      <x:c r="G21"/>
      <x:c r="H21"/>
      <x:c r="I21"/>
      <x:c r="J21"/>
      <x:c r="K21"/>
      <x:c r="L21"/>
    </x:row>
    <x:row r="22" ht="25" customHeight="1">
      <x:c r="A22" s="110" t="n">
        <x:v>17</x:v>
      </x:c>
      <x:c r="B22" s="122" t="str">
        <x:f>IF(AND(COUNTIF('Cash Inputs'!S6:S25,"Ready")&gt;0,COUNTIF('Cash Inputs'!S6:S25,"Missing / invalid")=0),SUM('Cash Inputs'!K6:K25),"n.a.")</x:f>
        <x:v>n.a.</x:v>
      </x:c>
      <x:c r="C22" s="122" t="str">
        <x:f>IF(AND(COUNTIF('Cash Inputs'!S6:S25,"Ready")&gt;0,COUNTIF('Cash Inputs'!S6:S25,"Missing / invalid")=0),SUM(IF('Cash Inputs'!S6="Ready",IF(A22&lt;'Cash Inputs'!D6,'Cash Inputs'!K6*'Cash Inputs'!F6*'Cash Inputs'!G6,IF(A22&gt;='Cash Inputs'!R6,'Cash Inputs'!K6,0))+IF(AND('Cash Inputs'!I6&gt;0,A22='Cash Inputs'!I6),'Cash Inputs'!O6,0),0),IF('Cash Inputs'!S7="Ready",IF(A22&lt;'Cash Inputs'!D7,'Cash Inputs'!K7*'Cash Inputs'!F7*'Cash Inputs'!G7,IF(A22&gt;='Cash Inputs'!R7,'Cash Inputs'!K7,0))+IF(AND('Cash Inputs'!I7&gt;0,A22='Cash Inputs'!I7),'Cash Inputs'!O7,0),0),IF('Cash Inputs'!S8="Ready",IF(A22&lt;'Cash Inputs'!D8,'Cash Inputs'!K8*'Cash Inputs'!F8*'Cash Inputs'!G8,IF(A22&gt;='Cash Inputs'!R8,'Cash Inputs'!K8,0))+IF(AND('Cash Inputs'!I8&gt;0,A22='Cash Inputs'!I8),'Cash Inputs'!O8,0),0),IF('Cash Inputs'!S9="Ready",IF(A22&lt;'Cash Inputs'!D9,'Cash Inputs'!K9*'Cash Inputs'!F9*'Cash Inputs'!G9,IF(A22&gt;='Cash Inputs'!R9,'Cash Inputs'!K9,0))+IF(AND('Cash Inputs'!I9&gt;0,A22='Cash Inputs'!I9),'Cash Inputs'!O9,0),0),IF('Cash Inputs'!S10="Ready",IF(A22&lt;'Cash Inputs'!D10,'Cash Inputs'!K10*'Cash Inputs'!F10*'Cash Inputs'!G10,IF(A22&gt;='Cash Inputs'!R10,'Cash Inputs'!K10,0))+IF(AND('Cash Inputs'!I10&gt;0,A22='Cash Inputs'!I10),'Cash Inputs'!O10,0),0),IF('Cash Inputs'!S11="Ready",IF(A22&lt;'Cash Inputs'!D11,'Cash Inputs'!K11*'Cash Inputs'!F11*'Cash Inputs'!G11,IF(A22&gt;='Cash Inputs'!R11,'Cash Inputs'!K11,0))+IF(AND('Cash Inputs'!I11&gt;0,A22='Cash Inputs'!I11),'Cash Inputs'!O11,0),0),IF('Cash Inputs'!S12="Ready",IF(A22&lt;'Cash Inputs'!D12,'Cash Inputs'!K12*'Cash Inputs'!F12*'Cash Inputs'!G12,IF(A22&gt;='Cash Inputs'!R12,'Cash Inputs'!K12,0))+IF(AND('Cash Inputs'!I12&gt;0,A22='Cash Inputs'!I12),'Cash Inputs'!O12,0),0),IF('Cash Inputs'!S13="Ready",IF(A22&lt;'Cash Inputs'!D13,'Cash Inputs'!K13*'Cash Inputs'!F13*'Cash Inputs'!G13,IF(A22&gt;='Cash Inputs'!R13,'Cash Inputs'!K13,0))+IF(AND('Cash Inputs'!I13&gt;0,A22='Cash Inputs'!I13),'Cash Inputs'!O13,0),0),IF('Cash Inputs'!S14="Ready",IF(A22&lt;'Cash Inputs'!D14,'Cash Inputs'!K14*'Cash Inputs'!F14*'Cash Inputs'!G14,IF(A22&gt;='Cash Inputs'!R14,'Cash Inputs'!K14,0))+IF(AND('Cash Inputs'!I14&gt;0,A22='Cash Inputs'!I14),'Cash Inputs'!O14,0),0),IF('Cash Inputs'!S15="Ready",IF(A22&lt;'Cash Inputs'!D15,'Cash Inputs'!K15*'Cash Inputs'!F15*'Cash Inputs'!G15,IF(A22&gt;='Cash Inputs'!R15,'Cash Inputs'!K15,0))+IF(AND('Cash Inputs'!I15&gt;0,A22='Cash Inputs'!I15),'Cash Inputs'!O15,0),0),IF('Cash Inputs'!S16="Ready",IF(A22&lt;'Cash Inputs'!D16,'Cash Inputs'!K16*'Cash Inputs'!F16*'Cash Inputs'!G16,IF(A22&gt;='Cash Inputs'!R16,'Cash Inputs'!K16,0))+IF(AND('Cash Inputs'!I16&gt;0,A22='Cash Inputs'!I16),'Cash Inputs'!O16,0),0),IF('Cash Inputs'!S17="Ready",IF(A22&lt;'Cash Inputs'!D17,'Cash Inputs'!K17*'Cash Inputs'!F17*'Cash Inputs'!G17,IF(A22&gt;='Cash Inputs'!R17,'Cash Inputs'!K17,0))+IF(AND('Cash Inputs'!I17&gt;0,A22='Cash Inputs'!I17),'Cash Inputs'!O17,0),0),IF('Cash Inputs'!S18="Ready",IF(A22&lt;'Cash Inputs'!D18,'Cash Inputs'!K18*'Cash Inputs'!F18*'Cash Inputs'!G18,IF(A22&gt;='Cash Inputs'!R18,'Cash Inputs'!K18,0))+IF(AND('Cash Inputs'!I18&gt;0,A22='Cash Inputs'!I18),'Cash Inputs'!O18,0),0),IF('Cash Inputs'!S19="Ready",IF(A22&lt;'Cash Inputs'!D19,'Cash Inputs'!K19*'Cash Inputs'!F19*'Cash Inputs'!G19,IF(A22&gt;='Cash Inputs'!R19,'Cash Inputs'!K19,0))+IF(AND('Cash Inputs'!I19&gt;0,A22='Cash Inputs'!I19),'Cash Inputs'!O19,0),0),IF('Cash Inputs'!S20="Ready",IF(A22&lt;'Cash Inputs'!D20,'Cash Inputs'!K20*'Cash Inputs'!F20*'Cash Inputs'!G20,IF(A22&gt;='Cash Inputs'!R20,'Cash Inputs'!K20,0))+IF(AND('Cash Inputs'!I20&gt;0,A22='Cash Inputs'!I20),'Cash Inputs'!O20,0),0),IF('Cash Inputs'!S21="Ready",IF(A22&lt;'Cash Inputs'!D21,'Cash Inputs'!K21*'Cash Inputs'!F21*'Cash Inputs'!G21,IF(A22&gt;='Cash Inputs'!R21,'Cash Inputs'!K21,0))+IF(AND('Cash Inputs'!I21&gt;0,A22='Cash Inputs'!I21),'Cash Inputs'!O21,0),0),IF('Cash Inputs'!S22="Ready",IF(A22&lt;'Cash Inputs'!D22,'Cash Inputs'!K22*'Cash Inputs'!F22*'Cash Inputs'!G22,IF(A22&gt;='Cash Inputs'!R22,'Cash Inputs'!K22,0))+IF(AND('Cash Inputs'!I22&gt;0,A22='Cash Inputs'!I22),'Cash Inputs'!O22,0),0),IF('Cash Inputs'!S23="Ready",IF(A22&lt;'Cash Inputs'!D23,'Cash Inputs'!K23*'Cash Inputs'!F23*'Cash Inputs'!G23,IF(A22&gt;='Cash Inputs'!R23,'Cash Inputs'!K23,0))+IF(AND('Cash Inputs'!I23&gt;0,A22='Cash Inputs'!I23),'Cash Inputs'!O23,0),0),IF('Cash Inputs'!S24="Ready",IF(A22&lt;'Cash Inputs'!D24,'Cash Inputs'!K24*'Cash Inputs'!F24*'Cash Inputs'!G24,IF(A22&gt;='Cash Inputs'!R24,'Cash Inputs'!K24,0))+IF(AND('Cash Inputs'!I24&gt;0,A22='Cash Inputs'!I24),'Cash Inputs'!O24,0),0),IF('Cash Inputs'!S25="Ready",IF(A22&lt;'Cash Inputs'!D25,'Cash Inputs'!K25*'Cash Inputs'!F25*'Cash Inputs'!G25,IF(A22&gt;='Cash Inputs'!R25,'Cash Inputs'!K25,0))+IF(AND('Cash Inputs'!I25&gt;0,A22='Cash Inputs'!I25),'Cash Inputs'!O25,0),0)),"n.a.")</x:f>
        <x:v>n.a.</x:v>
      </x:c>
      <x:c r="D22" s="122" t="str">
        <x:f>IF(AND(COUNTIF('Cash Inputs'!S6:S25,"Ready")&gt;0,COUNTIF('Cash Inputs'!S6:S25,"Missing / invalid")=0),SUM(B$6:B22),"n.a.")</x:f>
        <x:v>n.a.</x:v>
      </x:c>
      <x:c r="E22" s="122" t="str">
        <x:f>IF(AND(COUNTIF('Cash Inputs'!S6:S25,"Ready")&gt;0,COUNTIF('Cash Inputs'!S6:S25,"Missing / invalid")=0),SUM(C$6:C22),"n.a.")</x:f>
        <x:v>n.a.</x:v>
      </x:c>
      <x:c r="F22" s="122" t="str">
        <x:f>IF(AND(COUNTIF('Cash Inputs'!S6:S25,"Ready")&gt;0,COUNTIF('Cash Inputs'!S6:S25,"Missing / invalid")=0),D22-E22,"n.a.")</x:f>
        <x:v>n.a.</x:v>
      </x:c>
      <x:c r="G22"/>
      <x:c r="H22"/>
      <x:c r="I22"/>
      <x:c r="J22"/>
      <x:c r="K22"/>
      <x:c r="L22"/>
    </x:row>
    <x:row r="23" ht="25" customHeight="1">
      <x:c r="A23" s="110" t="n">
        <x:v>18</x:v>
      </x:c>
      <x:c r="B23" s="122" t="str">
        <x:f>IF(AND(COUNTIF('Cash Inputs'!S6:S25,"Ready")&gt;0,COUNTIF('Cash Inputs'!S6:S25,"Missing / invalid")=0),SUM('Cash Inputs'!K6:K25),"n.a.")</x:f>
        <x:v>n.a.</x:v>
      </x:c>
      <x:c r="C23" s="122" t="str">
        <x:f>IF(AND(COUNTIF('Cash Inputs'!S6:S25,"Ready")&gt;0,COUNTIF('Cash Inputs'!S6:S25,"Missing / invalid")=0),SUM(IF('Cash Inputs'!S6="Ready",IF(A23&lt;'Cash Inputs'!D6,'Cash Inputs'!K6*'Cash Inputs'!F6*'Cash Inputs'!G6,IF(A23&gt;='Cash Inputs'!R6,'Cash Inputs'!K6,0))+IF(AND('Cash Inputs'!I6&gt;0,A23='Cash Inputs'!I6),'Cash Inputs'!O6,0),0),IF('Cash Inputs'!S7="Ready",IF(A23&lt;'Cash Inputs'!D7,'Cash Inputs'!K7*'Cash Inputs'!F7*'Cash Inputs'!G7,IF(A23&gt;='Cash Inputs'!R7,'Cash Inputs'!K7,0))+IF(AND('Cash Inputs'!I7&gt;0,A23='Cash Inputs'!I7),'Cash Inputs'!O7,0),0),IF('Cash Inputs'!S8="Ready",IF(A23&lt;'Cash Inputs'!D8,'Cash Inputs'!K8*'Cash Inputs'!F8*'Cash Inputs'!G8,IF(A23&gt;='Cash Inputs'!R8,'Cash Inputs'!K8,0))+IF(AND('Cash Inputs'!I8&gt;0,A23='Cash Inputs'!I8),'Cash Inputs'!O8,0),0),IF('Cash Inputs'!S9="Ready",IF(A23&lt;'Cash Inputs'!D9,'Cash Inputs'!K9*'Cash Inputs'!F9*'Cash Inputs'!G9,IF(A23&gt;='Cash Inputs'!R9,'Cash Inputs'!K9,0))+IF(AND('Cash Inputs'!I9&gt;0,A23='Cash Inputs'!I9),'Cash Inputs'!O9,0),0),IF('Cash Inputs'!S10="Ready",IF(A23&lt;'Cash Inputs'!D10,'Cash Inputs'!K10*'Cash Inputs'!F10*'Cash Inputs'!G10,IF(A23&gt;='Cash Inputs'!R10,'Cash Inputs'!K10,0))+IF(AND('Cash Inputs'!I10&gt;0,A23='Cash Inputs'!I10),'Cash Inputs'!O10,0),0),IF('Cash Inputs'!S11="Ready",IF(A23&lt;'Cash Inputs'!D11,'Cash Inputs'!K11*'Cash Inputs'!F11*'Cash Inputs'!G11,IF(A23&gt;='Cash Inputs'!R11,'Cash Inputs'!K11,0))+IF(AND('Cash Inputs'!I11&gt;0,A23='Cash Inputs'!I11),'Cash Inputs'!O11,0),0),IF('Cash Inputs'!S12="Ready",IF(A23&lt;'Cash Inputs'!D12,'Cash Inputs'!K12*'Cash Inputs'!F12*'Cash Inputs'!G12,IF(A23&gt;='Cash Inputs'!R12,'Cash Inputs'!K12,0))+IF(AND('Cash Inputs'!I12&gt;0,A23='Cash Inputs'!I12),'Cash Inputs'!O12,0),0),IF('Cash Inputs'!S13="Ready",IF(A23&lt;'Cash Inputs'!D13,'Cash Inputs'!K13*'Cash Inputs'!F13*'Cash Inputs'!G13,IF(A23&gt;='Cash Inputs'!R13,'Cash Inputs'!K13,0))+IF(AND('Cash Inputs'!I13&gt;0,A23='Cash Inputs'!I13),'Cash Inputs'!O13,0),0),IF('Cash Inputs'!S14="Ready",IF(A23&lt;'Cash Inputs'!D14,'Cash Inputs'!K14*'Cash Inputs'!F14*'Cash Inputs'!G14,IF(A23&gt;='Cash Inputs'!R14,'Cash Inputs'!K14,0))+IF(AND('Cash Inputs'!I14&gt;0,A23='Cash Inputs'!I14),'Cash Inputs'!O14,0),0),IF('Cash Inputs'!S15="Ready",IF(A23&lt;'Cash Inputs'!D15,'Cash Inputs'!K15*'Cash Inputs'!F15*'Cash Inputs'!G15,IF(A23&gt;='Cash Inputs'!R15,'Cash Inputs'!K15,0))+IF(AND('Cash Inputs'!I15&gt;0,A23='Cash Inputs'!I15),'Cash Inputs'!O15,0),0),IF('Cash Inputs'!S16="Ready",IF(A23&lt;'Cash Inputs'!D16,'Cash Inputs'!K16*'Cash Inputs'!F16*'Cash Inputs'!G16,IF(A23&gt;='Cash Inputs'!R16,'Cash Inputs'!K16,0))+IF(AND('Cash Inputs'!I16&gt;0,A23='Cash Inputs'!I16),'Cash Inputs'!O16,0),0),IF('Cash Inputs'!S17="Ready",IF(A23&lt;'Cash Inputs'!D17,'Cash Inputs'!K17*'Cash Inputs'!F17*'Cash Inputs'!G17,IF(A23&gt;='Cash Inputs'!R17,'Cash Inputs'!K17,0))+IF(AND('Cash Inputs'!I17&gt;0,A23='Cash Inputs'!I17),'Cash Inputs'!O17,0),0),IF('Cash Inputs'!S18="Ready",IF(A23&lt;'Cash Inputs'!D18,'Cash Inputs'!K18*'Cash Inputs'!F18*'Cash Inputs'!G18,IF(A23&gt;='Cash Inputs'!R18,'Cash Inputs'!K18,0))+IF(AND('Cash Inputs'!I18&gt;0,A23='Cash Inputs'!I18),'Cash Inputs'!O18,0),0),IF('Cash Inputs'!S19="Ready",IF(A23&lt;'Cash Inputs'!D19,'Cash Inputs'!K19*'Cash Inputs'!F19*'Cash Inputs'!G19,IF(A23&gt;='Cash Inputs'!R19,'Cash Inputs'!K19,0))+IF(AND('Cash Inputs'!I19&gt;0,A23='Cash Inputs'!I19),'Cash Inputs'!O19,0),0),IF('Cash Inputs'!S20="Ready",IF(A23&lt;'Cash Inputs'!D20,'Cash Inputs'!K20*'Cash Inputs'!F20*'Cash Inputs'!G20,IF(A23&gt;='Cash Inputs'!R20,'Cash Inputs'!K20,0))+IF(AND('Cash Inputs'!I20&gt;0,A23='Cash Inputs'!I20),'Cash Inputs'!O20,0),0),IF('Cash Inputs'!S21="Ready",IF(A23&lt;'Cash Inputs'!D21,'Cash Inputs'!K21*'Cash Inputs'!F21*'Cash Inputs'!G21,IF(A23&gt;='Cash Inputs'!R21,'Cash Inputs'!K21,0))+IF(AND('Cash Inputs'!I21&gt;0,A23='Cash Inputs'!I21),'Cash Inputs'!O21,0),0),IF('Cash Inputs'!S22="Ready",IF(A23&lt;'Cash Inputs'!D22,'Cash Inputs'!K22*'Cash Inputs'!F22*'Cash Inputs'!G22,IF(A23&gt;='Cash Inputs'!R22,'Cash Inputs'!K22,0))+IF(AND('Cash Inputs'!I22&gt;0,A23='Cash Inputs'!I22),'Cash Inputs'!O22,0),0),IF('Cash Inputs'!S23="Ready",IF(A23&lt;'Cash Inputs'!D23,'Cash Inputs'!K23*'Cash Inputs'!F23*'Cash Inputs'!G23,IF(A23&gt;='Cash Inputs'!R23,'Cash Inputs'!K23,0))+IF(AND('Cash Inputs'!I23&gt;0,A23='Cash Inputs'!I23),'Cash Inputs'!O23,0),0),IF('Cash Inputs'!S24="Ready",IF(A23&lt;'Cash Inputs'!D24,'Cash Inputs'!K24*'Cash Inputs'!F24*'Cash Inputs'!G24,IF(A23&gt;='Cash Inputs'!R24,'Cash Inputs'!K24,0))+IF(AND('Cash Inputs'!I24&gt;0,A23='Cash Inputs'!I24),'Cash Inputs'!O24,0),0),IF('Cash Inputs'!S25="Ready",IF(A23&lt;'Cash Inputs'!D25,'Cash Inputs'!K25*'Cash Inputs'!F25*'Cash Inputs'!G25,IF(A23&gt;='Cash Inputs'!R25,'Cash Inputs'!K25,0))+IF(AND('Cash Inputs'!I25&gt;0,A23='Cash Inputs'!I25),'Cash Inputs'!O25,0),0)),"n.a.")</x:f>
        <x:v>n.a.</x:v>
      </x:c>
      <x:c r="D23" s="122" t="str">
        <x:f>IF(AND(COUNTIF('Cash Inputs'!S6:S25,"Ready")&gt;0,COUNTIF('Cash Inputs'!S6:S25,"Missing / invalid")=0),SUM(B$6:B23),"n.a.")</x:f>
        <x:v>n.a.</x:v>
      </x:c>
      <x:c r="E23" s="122" t="str">
        <x:f>IF(AND(COUNTIF('Cash Inputs'!S6:S25,"Ready")&gt;0,COUNTIF('Cash Inputs'!S6:S25,"Missing / invalid")=0),SUM(C$6:C23),"n.a.")</x:f>
        <x:v>n.a.</x:v>
      </x:c>
      <x:c r="F23" s="122" t="str">
        <x:f>IF(AND(COUNTIF('Cash Inputs'!S6:S25,"Ready")&gt;0,COUNTIF('Cash Inputs'!S6:S25,"Missing / invalid")=0),D23-E23,"n.a.")</x:f>
        <x:v>n.a.</x:v>
      </x:c>
      <x:c r="G23"/>
      <x:c r="H23"/>
      <x:c r="I23"/>
      <x:c r="J23"/>
      <x:c r="K23"/>
      <x:c r="L23"/>
    </x:row>
    <x:row r="24" ht="25" customHeight="1">
      <x:c r="A24" s="110" t="n">
        <x:v>19</x:v>
      </x:c>
      <x:c r="B24" s="122" t="str">
        <x:f>IF(AND(COUNTIF('Cash Inputs'!S6:S25,"Ready")&gt;0,COUNTIF('Cash Inputs'!S6:S25,"Missing / invalid")=0),SUM('Cash Inputs'!K6:K25),"n.a.")</x:f>
        <x:v>n.a.</x:v>
      </x:c>
      <x:c r="C24" s="122" t="str">
        <x:f>IF(AND(COUNTIF('Cash Inputs'!S6:S25,"Ready")&gt;0,COUNTIF('Cash Inputs'!S6:S25,"Missing / invalid")=0),SUM(IF('Cash Inputs'!S6="Ready",IF(A24&lt;'Cash Inputs'!D6,'Cash Inputs'!K6*'Cash Inputs'!F6*'Cash Inputs'!G6,IF(A24&gt;='Cash Inputs'!R6,'Cash Inputs'!K6,0))+IF(AND('Cash Inputs'!I6&gt;0,A24='Cash Inputs'!I6),'Cash Inputs'!O6,0),0),IF('Cash Inputs'!S7="Ready",IF(A24&lt;'Cash Inputs'!D7,'Cash Inputs'!K7*'Cash Inputs'!F7*'Cash Inputs'!G7,IF(A24&gt;='Cash Inputs'!R7,'Cash Inputs'!K7,0))+IF(AND('Cash Inputs'!I7&gt;0,A24='Cash Inputs'!I7),'Cash Inputs'!O7,0),0),IF('Cash Inputs'!S8="Ready",IF(A24&lt;'Cash Inputs'!D8,'Cash Inputs'!K8*'Cash Inputs'!F8*'Cash Inputs'!G8,IF(A24&gt;='Cash Inputs'!R8,'Cash Inputs'!K8,0))+IF(AND('Cash Inputs'!I8&gt;0,A24='Cash Inputs'!I8),'Cash Inputs'!O8,0),0),IF('Cash Inputs'!S9="Ready",IF(A24&lt;'Cash Inputs'!D9,'Cash Inputs'!K9*'Cash Inputs'!F9*'Cash Inputs'!G9,IF(A24&gt;='Cash Inputs'!R9,'Cash Inputs'!K9,0))+IF(AND('Cash Inputs'!I9&gt;0,A24='Cash Inputs'!I9),'Cash Inputs'!O9,0),0),IF('Cash Inputs'!S10="Ready",IF(A24&lt;'Cash Inputs'!D10,'Cash Inputs'!K10*'Cash Inputs'!F10*'Cash Inputs'!G10,IF(A24&gt;='Cash Inputs'!R10,'Cash Inputs'!K10,0))+IF(AND('Cash Inputs'!I10&gt;0,A24='Cash Inputs'!I10),'Cash Inputs'!O10,0),0),IF('Cash Inputs'!S11="Ready",IF(A24&lt;'Cash Inputs'!D11,'Cash Inputs'!K11*'Cash Inputs'!F11*'Cash Inputs'!G11,IF(A24&gt;='Cash Inputs'!R11,'Cash Inputs'!K11,0))+IF(AND('Cash Inputs'!I11&gt;0,A24='Cash Inputs'!I11),'Cash Inputs'!O11,0),0),IF('Cash Inputs'!S12="Ready",IF(A24&lt;'Cash Inputs'!D12,'Cash Inputs'!K12*'Cash Inputs'!F12*'Cash Inputs'!G12,IF(A24&gt;='Cash Inputs'!R12,'Cash Inputs'!K12,0))+IF(AND('Cash Inputs'!I12&gt;0,A24='Cash Inputs'!I12),'Cash Inputs'!O12,0),0),IF('Cash Inputs'!S13="Ready",IF(A24&lt;'Cash Inputs'!D13,'Cash Inputs'!K13*'Cash Inputs'!F13*'Cash Inputs'!G13,IF(A24&gt;='Cash Inputs'!R13,'Cash Inputs'!K13,0))+IF(AND('Cash Inputs'!I13&gt;0,A24='Cash Inputs'!I13),'Cash Inputs'!O13,0),0),IF('Cash Inputs'!S14="Ready",IF(A24&lt;'Cash Inputs'!D14,'Cash Inputs'!K14*'Cash Inputs'!F14*'Cash Inputs'!G14,IF(A24&gt;='Cash Inputs'!R14,'Cash Inputs'!K14,0))+IF(AND('Cash Inputs'!I14&gt;0,A24='Cash Inputs'!I14),'Cash Inputs'!O14,0),0),IF('Cash Inputs'!S15="Ready",IF(A24&lt;'Cash Inputs'!D15,'Cash Inputs'!K15*'Cash Inputs'!F15*'Cash Inputs'!G15,IF(A24&gt;='Cash Inputs'!R15,'Cash Inputs'!K15,0))+IF(AND('Cash Inputs'!I15&gt;0,A24='Cash Inputs'!I15),'Cash Inputs'!O15,0),0),IF('Cash Inputs'!S16="Ready",IF(A24&lt;'Cash Inputs'!D16,'Cash Inputs'!K16*'Cash Inputs'!F16*'Cash Inputs'!G16,IF(A24&gt;='Cash Inputs'!R16,'Cash Inputs'!K16,0))+IF(AND('Cash Inputs'!I16&gt;0,A24='Cash Inputs'!I16),'Cash Inputs'!O16,0),0),IF('Cash Inputs'!S17="Ready",IF(A24&lt;'Cash Inputs'!D17,'Cash Inputs'!K17*'Cash Inputs'!F17*'Cash Inputs'!G17,IF(A24&gt;='Cash Inputs'!R17,'Cash Inputs'!K17,0))+IF(AND('Cash Inputs'!I17&gt;0,A24='Cash Inputs'!I17),'Cash Inputs'!O17,0),0),IF('Cash Inputs'!S18="Ready",IF(A24&lt;'Cash Inputs'!D18,'Cash Inputs'!K18*'Cash Inputs'!F18*'Cash Inputs'!G18,IF(A24&gt;='Cash Inputs'!R18,'Cash Inputs'!K18,0))+IF(AND('Cash Inputs'!I18&gt;0,A24='Cash Inputs'!I18),'Cash Inputs'!O18,0),0),IF('Cash Inputs'!S19="Ready",IF(A24&lt;'Cash Inputs'!D19,'Cash Inputs'!K19*'Cash Inputs'!F19*'Cash Inputs'!G19,IF(A24&gt;='Cash Inputs'!R19,'Cash Inputs'!K19,0))+IF(AND('Cash Inputs'!I19&gt;0,A24='Cash Inputs'!I19),'Cash Inputs'!O19,0),0),IF('Cash Inputs'!S20="Ready",IF(A24&lt;'Cash Inputs'!D20,'Cash Inputs'!K20*'Cash Inputs'!F20*'Cash Inputs'!G20,IF(A24&gt;='Cash Inputs'!R20,'Cash Inputs'!K20,0))+IF(AND('Cash Inputs'!I20&gt;0,A24='Cash Inputs'!I20),'Cash Inputs'!O20,0),0),IF('Cash Inputs'!S21="Ready",IF(A24&lt;'Cash Inputs'!D21,'Cash Inputs'!K21*'Cash Inputs'!F21*'Cash Inputs'!G21,IF(A24&gt;='Cash Inputs'!R21,'Cash Inputs'!K21,0))+IF(AND('Cash Inputs'!I21&gt;0,A24='Cash Inputs'!I21),'Cash Inputs'!O21,0),0),IF('Cash Inputs'!S22="Ready",IF(A24&lt;'Cash Inputs'!D22,'Cash Inputs'!K22*'Cash Inputs'!F22*'Cash Inputs'!G22,IF(A24&gt;='Cash Inputs'!R22,'Cash Inputs'!K22,0))+IF(AND('Cash Inputs'!I22&gt;0,A24='Cash Inputs'!I22),'Cash Inputs'!O22,0),0),IF('Cash Inputs'!S23="Ready",IF(A24&lt;'Cash Inputs'!D23,'Cash Inputs'!K23*'Cash Inputs'!F23*'Cash Inputs'!G23,IF(A24&gt;='Cash Inputs'!R23,'Cash Inputs'!K23,0))+IF(AND('Cash Inputs'!I23&gt;0,A24='Cash Inputs'!I23),'Cash Inputs'!O23,0),0),IF('Cash Inputs'!S24="Ready",IF(A24&lt;'Cash Inputs'!D24,'Cash Inputs'!K24*'Cash Inputs'!F24*'Cash Inputs'!G24,IF(A24&gt;='Cash Inputs'!R24,'Cash Inputs'!K24,0))+IF(AND('Cash Inputs'!I24&gt;0,A24='Cash Inputs'!I24),'Cash Inputs'!O24,0),0),IF('Cash Inputs'!S25="Ready",IF(A24&lt;'Cash Inputs'!D25,'Cash Inputs'!K25*'Cash Inputs'!F25*'Cash Inputs'!G25,IF(A24&gt;='Cash Inputs'!R25,'Cash Inputs'!K25,0))+IF(AND('Cash Inputs'!I25&gt;0,A24='Cash Inputs'!I25),'Cash Inputs'!O25,0),0)),"n.a.")</x:f>
        <x:v>n.a.</x:v>
      </x:c>
      <x:c r="D24" s="122" t="str">
        <x:f>IF(AND(COUNTIF('Cash Inputs'!S6:S25,"Ready")&gt;0,COUNTIF('Cash Inputs'!S6:S25,"Missing / invalid")=0),SUM(B$6:B24),"n.a.")</x:f>
        <x:v>n.a.</x:v>
      </x:c>
      <x:c r="E24" s="122" t="str">
        <x:f>IF(AND(COUNTIF('Cash Inputs'!S6:S25,"Ready")&gt;0,COUNTIF('Cash Inputs'!S6:S25,"Missing / invalid")=0),SUM(C$6:C24),"n.a.")</x:f>
        <x:v>n.a.</x:v>
      </x:c>
      <x:c r="F24" s="122" t="str">
        <x:f>IF(AND(COUNTIF('Cash Inputs'!S6:S25,"Ready")&gt;0,COUNTIF('Cash Inputs'!S6:S25,"Missing / invalid")=0),D24-E24,"n.a.")</x:f>
        <x:v>n.a.</x:v>
      </x:c>
      <x:c r="G24"/>
      <x:c r="H24"/>
      <x:c r="I24"/>
      <x:c r="J24"/>
      <x:c r="K24"/>
      <x:c r="L24"/>
    </x:row>
    <x:row r="25" ht="25" customHeight="1">
      <x:c r="A25" s="110" t="n">
        <x:v>20</x:v>
      </x:c>
      <x:c r="B25" s="122" t="str">
        <x:f>IF(AND(COUNTIF('Cash Inputs'!S6:S25,"Ready")&gt;0,COUNTIF('Cash Inputs'!S6:S25,"Missing / invalid")=0),SUM('Cash Inputs'!K6:K25),"n.a.")</x:f>
        <x:v>n.a.</x:v>
      </x:c>
      <x:c r="C25" s="122" t="str">
        <x:f>IF(AND(COUNTIF('Cash Inputs'!S6:S25,"Ready")&gt;0,COUNTIF('Cash Inputs'!S6:S25,"Missing / invalid")=0),SUM(IF('Cash Inputs'!S6="Ready",IF(A25&lt;'Cash Inputs'!D6,'Cash Inputs'!K6*'Cash Inputs'!F6*'Cash Inputs'!G6,IF(A25&gt;='Cash Inputs'!R6,'Cash Inputs'!K6,0))+IF(AND('Cash Inputs'!I6&gt;0,A25='Cash Inputs'!I6),'Cash Inputs'!O6,0),0),IF('Cash Inputs'!S7="Ready",IF(A25&lt;'Cash Inputs'!D7,'Cash Inputs'!K7*'Cash Inputs'!F7*'Cash Inputs'!G7,IF(A25&gt;='Cash Inputs'!R7,'Cash Inputs'!K7,0))+IF(AND('Cash Inputs'!I7&gt;0,A25='Cash Inputs'!I7),'Cash Inputs'!O7,0),0),IF('Cash Inputs'!S8="Ready",IF(A25&lt;'Cash Inputs'!D8,'Cash Inputs'!K8*'Cash Inputs'!F8*'Cash Inputs'!G8,IF(A25&gt;='Cash Inputs'!R8,'Cash Inputs'!K8,0))+IF(AND('Cash Inputs'!I8&gt;0,A25='Cash Inputs'!I8),'Cash Inputs'!O8,0),0),IF('Cash Inputs'!S9="Ready",IF(A25&lt;'Cash Inputs'!D9,'Cash Inputs'!K9*'Cash Inputs'!F9*'Cash Inputs'!G9,IF(A25&gt;='Cash Inputs'!R9,'Cash Inputs'!K9,0))+IF(AND('Cash Inputs'!I9&gt;0,A25='Cash Inputs'!I9),'Cash Inputs'!O9,0),0),IF('Cash Inputs'!S10="Ready",IF(A25&lt;'Cash Inputs'!D10,'Cash Inputs'!K10*'Cash Inputs'!F10*'Cash Inputs'!G10,IF(A25&gt;='Cash Inputs'!R10,'Cash Inputs'!K10,0))+IF(AND('Cash Inputs'!I10&gt;0,A25='Cash Inputs'!I10),'Cash Inputs'!O10,0),0),IF('Cash Inputs'!S11="Ready",IF(A25&lt;'Cash Inputs'!D11,'Cash Inputs'!K11*'Cash Inputs'!F11*'Cash Inputs'!G11,IF(A25&gt;='Cash Inputs'!R11,'Cash Inputs'!K11,0))+IF(AND('Cash Inputs'!I11&gt;0,A25='Cash Inputs'!I11),'Cash Inputs'!O11,0),0),IF('Cash Inputs'!S12="Ready",IF(A25&lt;'Cash Inputs'!D12,'Cash Inputs'!K12*'Cash Inputs'!F12*'Cash Inputs'!G12,IF(A25&gt;='Cash Inputs'!R12,'Cash Inputs'!K12,0))+IF(AND('Cash Inputs'!I12&gt;0,A25='Cash Inputs'!I12),'Cash Inputs'!O12,0),0),IF('Cash Inputs'!S13="Ready",IF(A25&lt;'Cash Inputs'!D13,'Cash Inputs'!K13*'Cash Inputs'!F13*'Cash Inputs'!G13,IF(A25&gt;='Cash Inputs'!R13,'Cash Inputs'!K13,0))+IF(AND('Cash Inputs'!I13&gt;0,A25='Cash Inputs'!I13),'Cash Inputs'!O13,0),0),IF('Cash Inputs'!S14="Ready",IF(A25&lt;'Cash Inputs'!D14,'Cash Inputs'!K14*'Cash Inputs'!F14*'Cash Inputs'!G14,IF(A25&gt;='Cash Inputs'!R14,'Cash Inputs'!K14,0))+IF(AND('Cash Inputs'!I14&gt;0,A25='Cash Inputs'!I14),'Cash Inputs'!O14,0),0),IF('Cash Inputs'!S15="Ready",IF(A25&lt;'Cash Inputs'!D15,'Cash Inputs'!K15*'Cash Inputs'!F15*'Cash Inputs'!G15,IF(A25&gt;='Cash Inputs'!R15,'Cash Inputs'!K15,0))+IF(AND('Cash Inputs'!I15&gt;0,A25='Cash Inputs'!I15),'Cash Inputs'!O15,0),0),IF('Cash Inputs'!S16="Ready",IF(A25&lt;'Cash Inputs'!D16,'Cash Inputs'!K16*'Cash Inputs'!F16*'Cash Inputs'!G16,IF(A25&gt;='Cash Inputs'!R16,'Cash Inputs'!K16,0))+IF(AND('Cash Inputs'!I16&gt;0,A25='Cash Inputs'!I16),'Cash Inputs'!O16,0),0),IF('Cash Inputs'!S17="Ready",IF(A25&lt;'Cash Inputs'!D17,'Cash Inputs'!K17*'Cash Inputs'!F17*'Cash Inputs'!G17,IF(A25&gt;='Cash Inputs'!R17,'Cash Inputs'!K17,0))+IF(AND('Cash Inputs'!I17&gt;0,A25='Cash Inputs'!I17),'Cash Inputs'!O17,0),0),IF('Cash Inputs'!S18="Ready",IF(A25&lt;'Cash Inputs'!D18,'Cash Inputs'!K18*'Cash Inputs'!F18*'Cash Inputs'!G18,IF(A25&gt;='Cash Inputs'!R18,'Cash Inputs'!K18,0))+IF(AND('Cash Inputs'!I18&gt;0,A25='Cash Inputs'!I18),'Cash Inputs'!O18,0),0),IF('Cash Inputs'!S19="Ready",IF(A25&lt;'Cash Inputs'!D19,'Cash Inputs'!K19*'Cash Inputs'!F19*'Cash Inputs'!G19,IF(A25&gt;='Cash Inputs'!R19,'Cash Inputs'!K19,0))+IF(AND('Cash Inputs'!I19&gt;0,A25='Cash Inputs'!I19),'Cash Inputs'!O19,0),0),IF('Cash Inputs'!S20="Ready",IF(A25&lt;'Cash Inputs'!D20,'Cash Inputs'!K20*'Cash Inputs'!F20*'Cash Inputs'!G20,IF(A25&gt;='Cash Inputs'!R20,'Cash Inputs'!K20,0))+IF(AND('Cash Inputs'!I20&gt;0,A25='Cash Inputs'!I20),'Cash Inputs'!O20,0),0),IF('Cash Inputs'!S21="Ready",IF(A25&lt;'Cash Inputs'!D21,'Cash Inputs'!K21*'Cash Inputs'!F21*'Cash Inputs'!G21,IF(A25&gt;='Cash Inputs'!R21,'Cash Inputs'!K21,0))+IF(AND('Cash Inputs'!I21&gt;0,A25='Cash Inputs'!I21),'Cash Inputs'!O21,0),0),IF('Cash Inputs'!S22="Ready",IF(A25&lt;'Cash Inputs'!D22,'Cash Inputs'!K22*'Cash Inputs'!F22*'Cash Inputs'!G22,IF(A25&gt;='Cash Inputs'!R22,'Cash Inputs'!K22,0))+IF(AND('Cash Inputs'!I22&gt;0,A25='Cash Inputs'!I22),'Cash Inputs'!O22,0),0),IF('Cash Inputs'!S23="Ready",IF(A25&lt;'Cash Inputs'!D23,'Cash Inputs'!K23*'Cash Inputs'!F23*'Cash Inputs'!G23,IF(A25&gt;='Cash Inputs'!R23,'Cash Inputs'!K23,0))+IF(AND('Cash Inputs'!I23&gt;0,A25='Cash Inputs'!I23),'Cash Inputs'!O23,0),0),IF('Cash Inputs'!S24="Ready",IF(A25&lt;'Cash Inputs'!D24,'Cash Inputs'!K24*'Cash Inputs'!F24*'Cash Inputs'!G24,IF(A25&gt;='Cash Inputs'!R24,'Cash Inputs'!K24,0))+IF(AND('Cash Inputs'!I24&gt;0,A25='Cash Inputs'!I24),'Cash Inputs'!O24,0),0),IF('Cash Inputs'!S25="Ready",IF(A25&lt;'Cash Inputs'!D25,'Cash Inputs'!K25*'Cash Inputs'!F25*'Cash Inputs'!G25,IF(A25&gt;='Cash Inputs'!R25,'Cash Inputs'!K25,0))+IF(AND('Cash Inputs'!I25&gt;0,A25='Cash Inputs'!I25),'Cash Inputs'!O25,0),0)),"n.a.")</x:f>
        <x:v>n.a.</x:v>
      </x:c>
      <x:c r="D25" s="122" t="str">
        <x:f>IF(AND(COUNTIF('Cash Inputs'!S6:S25,"Ready")&gt;0,COUNTIF('Cash Inputs'!S6:S25,"Missing / invalid")=0),SUM(B$6:B25),"n.a.")</x:f>
        <x:v>n.a.</x:v>
      </x:c>
      <x:c r="E25" s="122" t="str">
        <x:f>IF(AND(COUNTIF('Cash Inputs'!S6:S25,"Ready")&gt;0,COUNTIF('Cash Inputs'!S6:S25,"Missing / invalid")=0),SUM(C$6:C25),"n.a.")</x:f>
        <x:v>n.a.</x:v>
      </x:c>
      <x:c r="F25" s="122" t="str">
        <x:f>IF(AND(COUNTIF('Cash Inputs'!S6:S25,"Ready")&gt;0,COUNTIF('Cash Inputs'!S6:S25,"Missing / invalid")=0),D25-E25,"n.a.")</x:f>
        <x:v>n.a.</x:v>
      </x:c>
      <x:c r="G25"/>
      <x:c r="H25"/>
      <x:c r="I25"/>
      <x:c r="J25"/>
      <x:c r="K25"/>
      <x:c r="L25"/>
    </x:row>
    <x:row r="26" ht="25" customHeight="1">
      <x:c r="A26" s="110" t="n">
        <x:v>21</x:v>
      </x:c>
      <x:c r="B26" s="122" t="str">
        <x:f>IF(AND(COUNTIF('Cash Inputs'!S6:S25,"Ready")&gt;0,COUNTIF('Cash Inputs'!S6:S25,"Missing / invalid")=0),SUM('Cash Inputs'!K6:K25),"n.a.")</x:f>
        <x:v>n.a.</x:v>
      </x:c>
      <x:c r="C26" s="122" t="str">
        <x:f>IF(AND(COUNTIF('Cash Inputs'!S6:S25,"Ready")&gt;0,COUNTIF('Cash Inputs'!S6:S25,"Missing / invalid")=0),SUM(IF('Cash Inputs'!S6="Ready",IF(A26&lt;'Cash Inputs'!D6,'Cash Inputs'!K6*'Cash Inputs'!F6*'Cash Inputs'!G6,IF(A26&gt;='Cash Inputs'!R6,'Cash Inputs'!K6,0))+IF(AND('Cash Inputs'!I6&gt;0,A26='Cash Inputs'!I6),'Cash Inputs'!O6,0),0),IF('Cash Inputs'!S7="Ready",IF(A26&lt;'Cash Inputs'!D7,'Cash Inputs'!K7*'Cash Inputs'!F7*'Cash Inputs'!G7,IF(A26&gt;='Cash Inputs'!R7,'Cash Inputs'!K7,0))+IF(AND('Cash Inputs'!I7&gt;0,A26='Cash Inputs'!I7),'Cash Inputs'!O7,0),0),IF('Cash Inputs'!S8="Ready",IF(A26&lt;'Cash Inputs'!D8,'Cash Inputs'!K8*'Cash Inputs'!F8*'Cash Inputs'!G8,IF(A26&gt;='Cash Inputs'!R8,'Cash Inputs'!K8,0))+IF(AND('Cash Inputs'!I8&gt;0,A26='Cash Inputs'!I8),'Cash Inputs'!O8,0),0),IF('Cash Inputs'!S9="Ready",IF(A26&lt;'Cash Inputs'!D9,'Cash Inputs'!K9*'Cash Inputs'!F9*'Cash Inputs'!G9,IF(A26&gt;='Cash Inputs'!R9,'Cash Inputs'!K9,0))+IF(AND('Cash Inputs'!I9&gt;0,A26='Cash Inputs'!I9),'Cash Inputs'!O9,0),0),IF('Cash Inputs'!S10="Ready",IF(A26&lt;'Cash Inputs'!D10,'Cash Inputs'!K10*'Cash Inputs'!F10*'Cash Inputs'!G10,IF(A26&gt;='Cash Inputs'!R10,'Cash Inputs'!K10,0))+IF(AND('Cash Inputs'!I10&gt;0,A26='Cash Inputs'!I10),'Cash Inputs'!O10,0),0),IF('Cash Inputs'!S11="Ready",IF(A26&lt;'Cash Inputs'!D11,'Cash Inputs'!K11*'Cash Inputs'!F11*'Cash Inputs'!G11,IF(A26&gt;='Cash Inputs'!R11,'Cash Inputs'!K11,0))+IF(AND('Cash Inputs'!I11&gt;0,A26='Cash Inputs'!I11),'Cash Inputs'!O11,0),0),IF('Cash Inputs'!S12="Ready",IF(A26&lt;'Cash Inputs'!D12,'Cash Inputs'!K12*'Cash Inputs'!F12*'Cash Inputs'!G12,IF(A26&gt;='Cash Inputs'!R12,'Cash Inputs'!K12,0))+IF(AND('Cash Inputs'!I12&gt;0,A26='Cash Inputs'!I12),'Cash Inputs'!O12,0),0),IF('Cash Inputs'!S13="Ready",IF(A26&lt;'Cash Inputs'!D13,'Cash Inputs'!K13*'Cash Inputs'!F13*'Cash Inputs'!G13,IF(A26&gt;='Cash Inputs'!R13,'Cash Inputs'!K13,0))+IF(AND('Cash Inputs'!I13&gt;0,A26='Cash Inputs'!I13),'Cash Inputs'!O13,0),0),IF('Cash Inputs'!S14="Ready",IF(A26&lt;'Cash Inputs'!D14,'Cash Inputs'!K14*'Cash Inputs'!F14*'Cash Inputs'!G14,IF(A26&gt;='Cash Inputs'!R14,'Cash Inputs'!K14,0))+IF(AND('Cash Inputs'!I14&gt;0,A26='Cash Inputs'!I14),'Cash Inputs'!O14,0),0),IF('Cash Inputs'!S15="Ready",IF(A26&lt;'Cash Inputs'!D15,'Cash Inputs'!K15*'Cash Inputs'!F15*'Cash Inputs'!G15,IF(A26&gt;='Cash Inputs'!R15,'Cash Inputs'!K15,0))+IF(AND('Cash Inputs'!I15&gt;0,A26='Cash Inputs'!I15),'Cash Inputs'!O15,0),0),IF('Cash Inputs'!S16="Ready",IF(A26&lt;'Cash Inputs'!D16,'Cash Inputs'!K16*'Cash Inputs'!F16*'Cash Inputs'!G16,IF(A26&gt;='Cash Inputs'!R16,'Cash Inputs'!K16,0))+IF(AND('Cash Inputs'!I16&gt;0,A26='Cash Inputs'!I16),'Cash Inputs'!O16,0),0),IF('Cash Inputs'!S17="Ready",IF(A26&lt;'Cash Inputs'!D17,'Cash Inputs'!K17*'Cash Inputs'!F17*'Cash Inputs'!G17,IF(A26&gt;='Cash Inputs'!R17,'Cash Inputs'!K17,0))+IF(AND('Cash Inputs'!I17&gt;0,A26='Cash Inputs'!I17),'Cash Inputs'!O17,0),0),IF('Cash Inputs'!S18="Ready",IF(A26&lt;'Cash Inputs'!D18,'Cash Inputs'!K18*'Cash Inputs'!F18*'Cash Inputs'!G18,IF(A26&gt;='Cash Inputs'!R18,'Cash Inputs'!K18,0))+IF(AND('Cash Inputs'!I18&gt;0,A26='Cash Inputs'!I18),'Cash Inputs'!O18,0),0),IF('Cash Inputs'!S19="Ready",IF(A26&lt;'Cash Inputs'!D19,'Cash Inputs'!K19*'Cash Inputs'!F19*'Cash Inputs'!G19,IF(A26&gt;='Cash Inputs'!R19,'Cash Inputs'!K19,0))+IF(AND('Cash Inputs'!I19&gt;0,A26='Cash Inputs'!I19),'Cash Inputs'!O19,0),0),IF('Cash Inputs'!S20="Ready",IF(A26&lt;'Cash Inputs'!D20,'Cash Inputs'!K20*'Cash Inputs'!F20*'Cash Inputs'!G20,IF(A26&gt;='Cash Inputs'!R20,'Cash Inputs'!K20,0))+IF(AND('Cash Inputs'!I20&gt;0,A26='Cash Inputs'!I20),'Cash Inputs'!O20,0),0),IF('Cash Inputs'!S21="Ready",IF(A26&lt;'Cash Inputs'!D21,'Cash Inputs'!K21*'Cash Inputs'!F21*'Cash Inputs'!G21,IF(A26&gt;='Cash Inputs'!R21,'Cash Inputs'!K21,0))+IF(AND('Cash Inputs'!I21&gt;0,A26='Cash Inputs'!I21),'Cash Inputs'!O21,0),0),IF('Cash Inputs'!S22="Ready",IF(A26&lt;'Cash Inputs'!D22,'Cash Inputs'!K22*'Cash Inputs'!F22*'Cash Inputs'!G22,IF(A26&gt;='Cash Inputs'!R22,'Cash Inputs'!K22,0))+IF(AND('Cash Inputs'!I22&gt;0,A26='Cash Inputs'!I22),'Cash Inputs'!O22,0),0),IF('Cash Inputs'!S23="Ready",IF(A26&lt;'Cash Inputs'!D23,'Cash Inputs'!K23*'Cash Inputs'!F23*'Cash Inputs'!G23,IF(A26&gt;='Cash Inputs'!R23,'Cash Inputs'!K23,0))+IF(AND('Cash Inputs'!I23&gt;0,A26='Cash Inputs'!I23),'Cash Inputs'!O23,0),0),IF('Cash Inputs'!S24="Ready",IF(A26&lt;'Cash Inputs'!D24,'Cash Inputs'!K24*'Cash Inputs'!F24*'Cash Inputs'!G24,IF(A26&gt;='Cash Inputs'!R24,'Cash Inputs'!K24,0))+IF(AND('Cash Inputs'!I24&gt;0,A26='Cash Inputs'!I24),'Cash Inputs'!O24,0),0),IF('Cash Inputs'!S25="Ready",IF(A26&lt;'Cash Inputs'!D25,'Cash Inputs'!K25*'Cash Inputs'!F25*'Cash Inputs'!G25,IF(A26&gt;='Cash Inputs'!R25,'Cash Inputs'!K25,0))+IF(AND('Cash Inputs'!I25&gt;0,A26='Cash Inputs'!I25),'Cash Inputs'!O25,0),0)),"n.a.")</x:f>
        <x:v>n.a.</x:v>
      </x:c>
      <x:c r="D26" s="122" t="str">
        <x:f>IF(AND(COUNTIF('Cash Inputs'!S6:S25,"Ready")&gt;0,COUNTIF('Cash Inputs'!S6:S25,"Missing / invalid")=0),SUM(B$6:B26),"n.a.")</x:f>
        <x:v>n.a.</x:v>
      </x:c>
      <x:c r="E26" s="122" t="str">
        <x:f>IF(AND(COUNTIF('Cash Inputs'!S6:S25,"Ready")&gt;0,COUNTIF('Cash Inputs'!S6:S25,"Missing / invalid")=0),SUM(C$6:C26),"n.a.")</x:f>
        <x:v>n.a.</x:v>
      </x:c>
      <x:c r="F26" s="122" t="str">
        <x:f>IF(AND(COUNTIF('Cash Inputs'!S6:S25,"Ready")&gt;0,COUNTIF('Cash Inputs'!S6:S25,"Missing / invalid")=0),D26-E26,"n.a.")</x:f>
        <x:v>n.a.</x:v>
      </x:c>
      <x:c r="G26"/>
      <x:c r="H26"/>
      <x:c r="I26"/>
      <x:c r="J26"/>
      <x:c r="K26"/>
      <x:c r="L26"/>
    </x:row>
    <x:row r="27" ht="25" customHeight="1">
      <x:c r="A27" s="110" t="n">
        <x:v>22</x:v>
      </x:c>
      <x:c r="B27" s="122" t="str">
        <x:f>IF(AND(COUNTIF('Cash Inputs'!S6:S25,"Ready")&gt;0,COUNTIF('Cash Inputs'!S6:S25,"Missing / invalid")=0),SUM('Cash Inputs'!K6:K25),"n.a.")</x:f>
        <x:v>n.a.</x:v>
      </x:c>
      <x:c r="C27" s="122" t="str">
        <x:f>IF(AND(COUNTIF('Cash Inputs'!S6:S25,"Ready")&gt;0,COUNTIF('Cash Inputs'!S6:S25,"Missing / invalid")=0),SUM(IF('Cash Inputs'!S6="Ready",IF(A27&lt;'Cash Inputs'!D6,'Cash Inputs'!K6*'Cash Inputs'!F6*'Cash Inputs'!G6,IF(A27&gt;='Cash Inputs'!R6,'Cash Inputs'!K6,0))+IF(AND('Cash Inputs'!I6&gt;0,A27='Cash Inputs'!I6),'Cash Inputs'!O6,0),0),IF('Cash Inputs'!S7="Ready",IF(A27&lt;'Cash Inputs'!D7,'Cash Inputs'!K7*'Cash Inputs'!F7*'Cash Inputs'!G7,IF(A27&gt;='Cash Inputs'!R7,'Cash Inputs'!K7,0))+IF(AND('Cash Inputs'!I7&gt;0,A27='Cash Inputs'!I7),'Cash Inputs'!O7,0),0),IF('Cash Inputs'!S8="Ready",IF(A27&lt;'Cash Inputs'!D8,'Cash Inputs'!K8*'Cash Inputs'!F8*'Cash Inputs'!G8,IF(A27&gt;='Cash Inputs'!R8,'Cash Inputs'!K8,0))+IF(AND('Cash Inputs'!I8&gt;0,A27='Cash Inputs'!I8),'Cash Inputs'!O8,0),0),IF('Cash Inputs'!S9="Ready",IF(A27&lt;'Cash Inputs'!D9,'Cash Inputs'!K9*'Cash Inputs'!F9*'Cash Inputs'!G9,IF(A27&gt;='Cash Inputs'!R9,'Cash Inputs'!K9,0))+IF(AND('Cash Inputs'!I9&gt;0,A27='Cash Inputs'!I9),'Cash Inputs'!O9,0),0),IF('Cash Inputs'!S10="Ready",IF(A27&lt;'Cash Inputs'!D10,'Cash Inputs'!K10*'Cash Inputs'!F10*'Cash Inputs'!G10,IF(A27&gt;='Cash Inputs'!R10,'Cash Inputs'!K10,0))+IF(AND('Cash Inputs'!I10&gt;0,A27='Cash Inputs'!I10),'Cash Inputs'!O10,0),0),IF('Cash Inputs'!S11="Ready",IF(A27&lt;'Cash Inputs'!D11,'Cash Inputs'!K11*'Cash Inputs'!F11*'Cash Inputs'!G11,IF(A27&gt;='Cash Inputs'!R11,'Cash Inputs'!K11,0))+IF(AND('Cash Inputs'!I11&gt;0,A27='Cash Inputs'!I11),'Cash Inputs'!O11,0),0),IF('Cash Inputs'!S12="Ready",IF(A27&lt;'Cash Inputs'!D12,'Cash Inputs'!K12*'Cash Inputs'!F12*'Cash Inputs'!G12,IF(A27&gt;='Cash Inputs'!R12,'Cash Inputs'!K12,0))+IF(AND('Cash Inputs'!I12&gt;0,A27='Cash Inputs'!I12),'Cash Inputs'!O12,0),0),IF('Cash Inputs'!S13="Ready",IF(A27&lt;'Cash Inputs'!D13,'Cash Inputs'!K13*'Cash Inputs'!F13*'Cash Inputs'!G13,IF(A27&gt;='Cash Inputs'!R13,'Cash Inputs'!K13,0))+IF(AND('Cash Inputs'!I13&gt;0,A27='Cash Inputs'!I13),'Cash Inputs'!O13,0),0),IF('Cash Inputs'!S14="Ready",IF(A27&lt;'Cash Inputs'!D14,'Cash Inputs'!K14*'Cash Inputs'!F14*'Cash Inputs'!G14,IF(A27&gt;='Cash Inputs'!R14,'Cash Inputs'!K14,0))+IF(AND('Cash Inputs'!I14&gt;0,A27='Cash Inputs'!I14),'Cash Inputs'!O14,0),0),IF('Cash Inputs'!S15="Ready",IF(A27&lt;'Cash Inputs'!D15,'Cash Inputs'!K15*'Cash Inputs'!F15*'Cash Inputs'!G15,IF(A27&gt;='Cash Inputs'!R15,'Cash Inputs'!K15,0))+IF(AND('Cash Inputs'!I15&gt;0,A27='Cash Inputs'!I15),'Cash Inputs'!O15,0),0),IF('Cash Inputs'!S16="Ready",IF(A27&lt;'Cash Inputs'!D16,'Cash Inputs'!K16*'Cash Inputs'!F16*'Cash Inputs'!G16,IF(A27&gt;='Cash Inputs'!R16,'Cash Inputs'!K16,0))+IF(AND('Cash Inputs'!I16&gt;0,A27='Cash Inputs'!I16),'Cash Inputs'!O16,0),0),IF('Cash Inputs'!S17="Ready",IF(A27&lt;'Cash Inputs'!D17,'Cash Inputs'!K17*'Cash Inputs'!F17*'Cash Inputs'!G17,IF(A27&gt;='Cash Inputs'!R17,'Cash Inputs'!K17,0))+IF(AND('Cash Inputs'!I17&gt;0,A27='Cash Inputs'!I17),'Cash Inputs'!O17,0),0),IF('Cash Inputs'!S18="Ready",IF(A27&lt;'Cash Inputs'!D18,'Cash Inputs'!K18*'Cash Inputs'!F18*'Cash Inputs'!G18,IF(A27&gt;='Cash Inputs'!R18,'Cash Inputs'!K18,0))+IF(AND('Cash Inputs'!I18&gt;0,A27='Cash Inputs'!I18),'Cash Inputs'!O18,0),0),IF('Cash Inputs'!S19="Ready",IF(A27&lt;'Cash Inputs'!D19,'Cash Inputs'!K19*'Cash Inputs'!F19*'Cash Inputs'!G19,IF(A27&gt;='Cash Inputs'!R19,'Cash Inputs'!K19,0))+IF(AND('Cash Inputs'!I19&gt;0,A27='Cash Inputs'!I19),'Cash Inputs'!O19,0),0),IF('Cash Inputs'!S20="Ready",IF(A27&lt;'Cash Inputs'!D20,'Cash Inputs'!K20*'Cash Inputs'!F20*'Cash Inputs'!G20,IF(A27&gt;='Cash Inputs'!R20,'Cash Inputs'!K20,0))+IF(AND('Cash Inputs'!I20&gt;0,A27='Cash Inputs'!I20),'Cash Inputs'!O20,0),0),IF('Cash Inputs'!S21="Ready",IF(A27&lt;'Cash Inputs'!D21,'Cash Inputs'!K21*'Cash Inputs'!F21*'Cash Inputs'!G21,IF(A27&gt;='Cash Inputs'!R21,'Cash Inputs'!K21,0))+IF(AND('Cash Inputs'!I21&gt;0,A27='Cash Inputs'!I21),'Cash Inputs'!O21,0),0),IF('Cash Inputs'!S22="Ready",IF(A27&lt;'Cash Inputs'!D22,'Cash Inputs'!K22*'Cash Inputs'!F22*'Cash Inputs'!G22,IF(A27&gt;='Cash Inputs'!R22,'Cash Inputs'!K22,0))+IF(AND('Cash Inputs'!I22&gt;0,A27='Cash Inputs'!I22),'Cash Inputs'!O22,0),0),IF('Cash Inputs'!S23="Ready",IF(A27&lt;'Cash Inputs'!D23,'Cash Inputs'!K23*'Cash Inputs'!F23*'Cash Inputs'!G23,IF(A27&gt;='Cash Inputs'!R23,'Cash Inputs'!K23,0))+IF(AND('Cash Inputs'!I23&gt;0,A27='Cash Inputs'!I23),'Cash Inputs'!O23,0),0),IF('Cash Inputs'!S24="Ready",IF(A27&lt;'Cash Inputs'!D24,'Cash Inputs'!K24*'Cash Inputs'!F24*'Cash Inputs'!G24,IF(A27&gt;='Cash Inputs'!R24,'Cash Inputs'!K24,0))+IF(AND('Cash Inputs'!I24&gt;0,A27='Cash Inputs'!I24),'Cash Inputs'!O24,0),0),IF('Cash Inputs'!S25="Ready",IF(A27&lt;'Cash Inputs'!D25,'Cash Inputs'!K25*'Cash Inputs'!F25*'Cash Inputs'!G25,IF(A27&gt;='Cash Inputs'!R25,'Cash Inputs'!K25,0))+IF(AND('Cash Inputs'!I25&gt;0,A27='Cash Inputs'!I25),'Cash Inputs'!O25,0),0)),"n.a.")</x:f>
        <x:v>n.a.</x:v>
      </x:c>
      <x:c r="D27" s="122" t="str">
        <x:f>IF(AND(COUNTIF('Cash Inputs'!S6:S25,"Ready")&gt;0,COUNTIF('Cash Inputs'!S6:S25,"Missing / invalid")=0),SUM(B$6:B27),"n.a.")</x:f>
        <x:v>n.a.</x:v>
      </x:c>
      <x:c r="E27" s="122" t="str">
        <x:f>IF(AND(COUNTIF('Cash Inputs'!S6:S25,"Ready")&gt;0,COUNTIF('Cash Inputs'!S6:S25,"Missing / invalid")=0),SUM(C$6:C27),"n.a.")</x:f>
        <x:v>n.a.</x:v>
      </x:c>
      <x:c r="F27" s="122" t="str">
        <x:f>IF(AND(COUNTIF('Cash Inputs'!S6:S25,"Ready")&gt;0,COUNTIF('Cash Inputs'!S6:S25,"Missing / invalid")=0),D27-E27,"n.a.")</x:f>
        <x:v>n.a.</x:v>
      </x:c>
      <x:c r="G27"/>
      <x:c r="H27"/>
      <x:c r="I27"/>
      <x:c r="J27"/>
      <x:c r="K27"/>
      <x:c r="L27"/>
    </x:row>
    <x:row r="28" ht="25" customHeight="1">
      <x:c r="A28" s="110" t="n">
        <x:v>23</x:v>
      </x:c>
      <x:c r="B28" s="122" t="str">
        <x:f>IF(AND(COUNTIF('Cash Inputs'!S6:S25,"Ready")&gt;0,COUNTIF('Cash Inputs'!S6:S25,"Missing / invalid")=0),SUM('Cash Inputs'!K6:K25),"n.a.")</x:f>
        <x:v>n.a.</x:v>
      </x:c>
      <x:c r="C28" s="122" t="str">
        <x:f>IF(AND(COUNTIF('Cash Inputs'!S6:S25,"Ready")&gt;0,COUNTIF('Cash Inputs'!S6:S25,"Missing / invalid")=0),SUM(IF('Cash Inputs'!S6="Ready",IF(A28&lt;'Cash Inputs'!D6,'Cash Inputs'!K6*'Cash Inputs'!F6*'Cash Inputs'!G6,IF(A28&gt;='Cash Inputs'!R6,'Cash Inputs'!K6,0))+IF(AND('Cash Inputs'!I6&gt;0,A28='Cash Inputs'!I6),'Cash Inputs'!O6,0),0),IF('Cash Inputs'!S7="Ready",IF(A28&lt;'Cash Inputs'!D7,'Cash Inputs'!K7*'Cash Inputs'!F7*'Cash Inputs'!G7,IF(A28&gt;='Cash Inputs'!R7,'Cash Inputs'!K7,0))+IF(AND('Cash Inputs'!I7&gt;0,A28='Cash Inputs'!I7),'Cash Inputs'!O7,0),0),IF('Cash Inputs'!S8="Ready",IF(A28&lt;'Cash Inputs'!D8,'Cash Inputs'!K8*'Cash Inputs'!F8*'Cash Inputs'!G8,IF(A28&gt;='Cash Inputs'!R8,'Cash Inputs'!K8,0))+IF(AND('Cash Inputs'!I8&gt;0,A28='Cash Inputs'!I8),'Cash Inputs'!O8,0),0),IF('Cash Inputs'!S9="Ready",IF(A28&lt;'Cash Inputs'!D9,'Cash Inputs'!K9*'Cash Inputs'!F9*'Cash Inputs'!G9,IF(A28&gt;='Cash Inputs'!R9,'Cash Inputs'!K9,0))+IF(AND('Cash Inputs'!I9&gt;0,A28='Cash Inputs'!I9),'Cash Inputs'!O9,0),0),IF('Cash Inputs'!S10="Ready",IF(A28&lt;'Cash Inputs'!D10,'Cash Inputs'!K10*'Cash Inputs'!F10*'Cash Inputs'!G10,IF(A28&gt;='Cash Inputs'!R10,'Cash Inputs'!K10,0))+IF(AND('Cash Inputs'!I10&gt;0,A28='Cash Inputs'!I10),'Cash Inputs'!O10,0),0),IF('Cash Inputs'!S11="Ready",IF(A28&lt;'Cash Inputs'!D11,'Cash Inputs'!K11*'Cash Inputs'!F11*'Cash Inputs'!G11,IF(A28&gt;='Cash Inputs'!R11,'Cash Inputs'!K11,0))+IF(AND('Cash Inputs'!I11&gt;0,A28='Cash Inputs'!I11),'Cash Inputs'!O11,0),0),IF('Cash Inputs'!S12="Ready",IF(A28&lt;'Cash Inputs'!D12,'Cash Inputs'!K12*'Cash Inputs'!F12*'Cash Inputs'!G12,IF(A28&gt;='Cash Inputs'!R12,'Cash Inputs'!K12,0))+IF(AND('Cash Inputs'!I12&gt;0,A28='Cash Inputs'!I12),'Cash Inputs'!O12,0),0),IF('Cash Inputs'!S13="Ready",IF(A28&lt;'Cash Inputs'!D13,'Cash Inputs'!K13*'Cash Inputs'!F13*'Cash Inputs'!G13,IF(A28&gt;='Cash Inputs'!R13,'Cash Inputs'!K13,0))+IF(AND('Cash Inputs'!I13&gt;0,A28='Cash Inputs'!I13),'Cash Inputs'!O13,0),0),IF('Cash Inputs'!S14="Ready",IF(A28&lt;'Cash Inputs'!D14,'Cash Inputs'!K14*'Cash Inputs'!F14*'Cash Inputs'!G14,IF(A28&gt;='Cash Inputs'!R14,'Cash Inputs'!K14,0))+IF(AND('Cash Inputs'!I14&gt;0,A28='Cash Inputs'!I14),'Cash Inputs'!O14,0),0),IF('Cash Inputs'!S15="Ready",IF(A28&lt;'Cash Inputs'!D15,'Cash Inputs'!K15*'Cash Inputs'!F15*'Cash Inputs'!G15,IF(A28&gt;='Cash Inputs'!R15,'Cash Inputs'!K15,0))+IF(AND('Cash Inputs'!I15&gt;0,A28='Cash Inputs'!I15),'Cash Inputs'!O15,0),0),IF('Cash Inputs'!S16="Ready",IF(A28&lt;'Cash Inputs'!D16,'Cash Inputs'!K16*'Cash Inputs'!F16*'Cash Inputs'!G16,IF(A28&gt;='Cash Inputs'!R16,'Cash Inputs'!K16,0))+IF(AND('Cash Inputs'!I16&gt;0,A28='Cash Inputs'!I16),'Cash Inputs'!O16,0),0),IF('Cash Inputs'!S17="Ready",IF(A28&lt;'Cash Inputs'!D17,'Cash Inputs'!K17*'Cash Inputs'!F17*'Cash Inputs'!G17,IF(A28&gt;='Cash Inputs'!R17,'Cash Inputs'!K17,0))+IF(AND('Cash Inputs'!I17&gt;0,A28='Cash Inputs'!I17),'Cash Inputs'!O17,0),0),IF('Cash Inputs'!S18="Ready",IF(A28&lt;'Cash Inputs'!D18,'Cash Inputs'!K18*'Cash Inputs'!F18*'Cash Inputs'!G18,IF(A28&gt;='Cash Inputs'!R18,'Cash Inputs'!K18,0))+IF(AND('Cash Inputs'!I18&gt;0,A28='Cash Inputs'!I18),'Cash Inputs'!O18,0),0),IF('Cash Inputs'!S19="Ready",IF(A28&lt;'Cash Inputs'!D19,'Cash Inputs'!K19*'Cash Inputs'!F19*'Cash Inputs'!G19,IF(A28&gt;='Cash Inputs'!R19,'Cash Inputs'!K19,0))+IF(AND('Cash Inputs'!I19&gt;0,A28='Cash Inputs'!I19),'Cash Inputs'!O19,0),0),IF('Cash Inputs'!S20="Ready",IF(A28&lt;'Cash Inputs'!D20,'Cash Inputs'!K20*'Cash Inputs'!F20*'Cash Inputs'!G20,IF(A28&gt;='Cash Inputs'!R20,'Cash Inputs'!K20,0))+IF(AND('Cash Inputs'!I20&gt;0,A28='Cash Inputs'!I20),'Cash Inputs'!O20,0),0),IF('Cash Inputs'!S21="Ready",IF(A28&lt;'Cash Inputs'!D21,'Cash Inputs'!K21*'Cash Inputs'!F21*'Cash Inputs'!G21,IF(A28&gt;='Cash Inputs'!R21,'Cash Inputs'!K21,0))+IF(AND('Cash Inputs'!I21&gt;0,A28='Cash Inputs'!I21),'Cash Inputs'!O21,0),0),IF('Cash Inputs'!S22="Ready",IF(A28&lt;'Cash Inputs'!D22,'Cash Inputs'!K22*'Cash Inputs'!F22*'Cash Inputs'!G22,IF(A28&gt;='Cash Inputs'!R22,'Cash Inputs'!K22,0))+IF(AND('Cash Inputs'!I22&gt;0,A28='Cash Inputs'!I22),'Cash Inputs'!O22,0),0),IF('Cash Inputs'!S23="Ready",IF(A28&lt;'Cash Inputs'!D23,'Cash Inputs'!K23*'Cash Inputs'!F23*'Cash Inputs'!G23,IF(A28&gt;='Cash Inputs'!R23,'Cash Inputs'!K23,0))+IF(AND('Cash Inputs'!I23&gt;0,A28='Cash Inputs'!I23),'Cash Inputs'!O23,0),0),IF('Cash Inputs'!S24="Ready",IF(A28&lt;'Cash Inputs'!D24,'Cash Inputs'!K24*'Cash Inputs'!F24*'Cash Inputs'!G24,IF(A28&gt;='Cash Inputs'!R24,'Cash Inputs'!K24,0))+IF(AND('Cash Inputs'!I24&gt;0,A28='Cash Inputs'!I24),'Cash Inputs'!O24,0),0),IF('Cash Inputs'!S25="Ready",IF(A28&lt;'Cash Inputs'!D25,'Cash Inputs'!K25*'Cash Inputs'!F25*'Cash Inputs'!G25,IF(A28&gt;='Cash Inputs'!R25,'Cash Inputs'!K25,0))+IF(AND('Cash Inputs'!I25&gt;0,A28='Cash Inputs'!I25),'Cash Inputs'!O25,0),0)),"n.a.")</x:f>
        <x:v>n.a.</x:v>
      </x:c>
      <x:c r="D28" s="122" t="str">
        <x:f>IF(AND(COUNTIF('Cash Inputs'!S6:S25,"Ready")&gt;0,COUNTIF('Cash Inputs'!S6:S25,"Missing / invalid")=0),SUM(B$6:B28),"n.a.")</x:f>
        <x:v>n.a.</x:v>
      </x:c>
      <x:c r="E28" s="122" t="str">
        <x:f>IF(AND(COUNTIF('Cash Inputs'!S6:S25,"Ready")&gt;0,COUNTIF('Cash Inputs'!S6:S25,"Missing / invalid")=0),SUM(C$6:C28),"n.a.")</x:f>
        <x:v>n.a.</x:v>
      </x:c>
      <x:c r="F28" s="122" t="str">
        <x:f>IF(AND(COUNTIF('Cash Inputs'!S6:S25,"Ready")&gt;0,COUNTIF('Cash Inputs'!S6:S25,"Missing / invalid")=0),D28-E28,"n.a.")</x:f>
        <x:v>n.a.</x:v>
      </x:c>
      <x:c r="G28"/>
      <x:c r="H28"/>
      <x:c r="I28"/>
      <x:c r="J28"/>
      <x:c r="K28"/>
      <x:c r="L28"/>
    </x:row>
    <x:row r="29" ht="25" customHeight="1">
      <x:c r="A29" s="110" t="n">
        <x:v>24</x:v>
      </x:c>
      <x:c r="B29" s="122" t="str">
        <x:f>IF(AND(COUNTIF('Cash Inputs'!S6:S25,"Ready")&gt;0,COUNTIF('Cash Inputs'!S6:S25,"Missing / invalid")=0),SUM('Cash Inputs'!K6:K25),"n.a.")</x:f>
        <x:v>n.a.</x:v>
      </x:c>
      <x:c r="C29" s="122" t="str">
        <x:f>IF(AND(COUNTIF('Cash Inputs'!S6:S25,"Ready")&gt;0,COUNTIF('Cash Inputs'!S6:S25,"Missing / invalid")=0),SUM(IF('Cash Inputs'!S6="Ready",IF(A29&lt;'Cash Inputs'!D6,'Cash Inputs'!K6*'Cash Inputs'!F6*'Cash Inputs'!G6,IF(A29&gt;='Cash Inputs'!R6,'Cash Inputs'!K6,0))+IF(AND('Cash Inputs'!I6&gt;0,A29='Cash Inputs'!I6),'Cash Inputs'!O6,0),0),IF('Cash Inputs'!S7="Ready",IF(A29&lt;'Cash Inputs'!D7,'Cash Inputs'!K7*'Cash Inputs'!F7*'Cash Inputs'!G7,IF(A29&gt;='Cash Inputs'!R7,'Cash Inputs'!K7,0))+IF(AND('Cash Inputs'!I7&gt;0,A29='Cash Inputs'!I7),'Cash Inputs'!O7,0),0),IF('Cash Inputs'!S8="Ready",IF(A29&lt;'Cash Inputs'!D8,'Cash Inputs'!K8*'Cash Inputs'!F8*'Cash Inputs'!G8,IF(A29&gt;='Cash Inputs'!R8,'Cash Inputs'!K8,0))+IF(AND('Cash Inputs'!I8&gt;0,A29='Cash Inputs'!I8),'Cash Inputs'!O8,0),0),IF('Cash Inputs'!S9="Ready",IF(A29&lt;'Cash Inputs'!D9,'Cash Inputs'!K9*'Cash Inputs'!F9*'Cash Inputs'!G9,IF(A29&gt;='Cash Inputs'!R9,'Cash Inputs'!K9,0))+IF(AND('Cash Inputs'!I9&gt;0,A29='Cash Inputs'!I9),'Cash Inputs'!O9,0),0),IF('Cash Inputs'!S10="Ready",IF(A29&lt;'Cash Inputs'!D10,'Cash Inputs'!K10*'Cash Inputs'!F10*'Cash Inputs'!G10,IF(A29&gt;='Cash Inputs'!R10,'Cash Inputs'!K10,0))+IF(AND('Cash Inputs'!I10&gt;0,A29='Cash Inputs'!I10),'Cash Inputs'!O10,0),0),IF('Cash Inputs'!S11="Ready",IF(A29&lt;'Cash Inputs'!D11,'Cash Inputs'!K11*'Cash Inputs'!F11*'Cash Inputs'!G11,IF(A29&gt;='Cash Inputs'!R11,'Cash Inputs'!K11,0))+IF(AND('Cash Inputs'!I11&gt;0,A29='Cash Inputs'!I11),'Cash Inputs'!O11,0),0),IF('Cash Inputs'!S12="Ready",IF(A29&lt;'Cash Inputs'!D12,'Cash Inputs'!K12*'Cash Inputs'!F12*'Cash Inputs'!G12,IF(A29&gt;='Cash Inputs'!R12,'Cash Inputs'!K12,0))+IF(AND('Cash Inputs'!I12&gt;0,A29='Cash Inputs'!I12),'Cash Inputs'!O12,0),0),IF('Cash Inputs'!S13="Ready",IF(A29&lt;'Cash Inputs'!D13,'Cash Inputs'!K13*'Cash Inputs'!F13*'Cash Inputs'!G13,IF(A29&gt;='Cash Inputs'!R13,'Cash Inputs'!K13,0))+IF(AND('Cash Inputs'!I13&gt;0,A29='Cash Inputs'!I13),'Cash Inputs'!O13,0),0),IF('Cash Inputs'!S14="Ready",IF(A29&lt;'Cash Inputs'!D14,'Cash Inputs'!K14*'Cash Inputs'!F14*'Cash Inputs'!G14,IF(A29&gt;='Cash Inputs'!R14,'Cash Inputs'!K14,0))+IF(AND('Cash Inputs'!I14&gt;0,A29='Cash Inputs'!I14),'Cash Inputs'!O14,0),0),IF('Cash Inputs'!S15="Ready",IF(A29&lt;'Cash Inputs'!D15,'Cash Inputs'!K15*'Cash Inputs'!F15*'Cash Inputs'!G15,IF(A29&gt;='Cash Inputs'!R15,'Cash Inputs'!K15,0))+IF(AND('Cash Inputs'!I15&gt;0,A29='Cash Inputs'!I15),'Cash Inputs'!O15,0),0),IF('Cash Inputs'!S16="Ready",IF(A29&lt;'Cash Inputs'!D16,'Cash Inputs'!K16*'Cash Inputs'!F16*'Cash Inputs'!G16,IF(A29&gt;='Cash Inputs'!R16,'Cash Inputs'!K16,0))+IF(AND('Cash Inputs'!I16&gt;0,A29='Cash Inputs'!I16),'Cash Inputs'!O16,0),0),IF('Cash Inputs'!S17="Ready",IF(A29&lt;'Cash Inputs'!D17,'Cash Inputs'!K17*'Cash Inputs'!F17*'Cash Inputs'!G17,IF(A29&gt;='Cash Inputs'!R17,'Cash Inputs'!K17,0))+IF(AND('Cash Inputs'!I17&gt;0,A29='Cash Inputs'!I17),'Cash Inputs'!O17,0),0),IF('Cash Inputs'!S18="Ready",IF(A29&lt;'Cash Inputs'!D18,'Cash Inputs'!K18*'Cash Inputs'!F18*'Cash Inputs'!G18,IF(A29&gt;='Cash Inputs'!R18,'Cash Inputs'!K18,0))+IF(AND('Cash Inputs'!I18&gt;0,A29='Cash Inputs'!I18),'Cash Inputs'!O18,0),0),IF('Cash Inputs'!S19="Ready",IF(A29&lt;'Cash Inputs'!D19,'Cash Inputs'!K19*'Cash Inputs'!F19*'Cash Inputs'!G19,IF(A29&gt;='Cash Inputs'!R19,'Cash Inputs'!K19,0))+IF(AND('Cash Inputs'!I19&gt;0,A29='Cash Inputs'!I19),'Cash Inputs'!O19,0),0),IF('Cash Inputs'!S20="Ready",IF(A29&lt;'Cash Inputs'!D20,'Cash Inputs'!K20*'Cash Inputs'!F20*'Cash Inputs'!G20,IF(A29&gt;='Cash Inputs'!R20,'Cash Inputs'!K20,0))+IF(AND('Cash Inputs'!I20&gt;0,A29='Cash Inputs'!I20),'Cash Inputs'!O20,0),0),IF('Cash Inputs'!S21="Ready",IF(A29&lt;'Cash Inputs'!D21,'Cash Inputs'!K21*'Cash Inputs'!F21*'Cash Inputs'!G21,IF(A29&gt;='Cash Inputs'!R21,'Cash Inputs'!K21,0))+IF(AND('Cash Inputs'!I21&gt;0,A29='Cash Inputs'!I21),'Cash Inputs'!O21,0),0),IF('Cash Inputs'!S22="Ready",IF(A29&lt;'Cash Inputs'!D22,'Cash Inputs'!K22*'Cash Inputs'!F22*'Cash Inputs'!G22,IF(A29&gt;='Cash Inputs'!R22,'Cash Inputs'!K22,0))+IF(AND('Cash Inputs'!I22&gt;0,A29='Cash Inputs'!I22),'Cash Inputs'!O22,0),0),IF('Cash Inputs'!S23="Ready",IF(A29&lt;'Cash Inputs'!D23,'Cash Inputs'!K23*'Cash Inputs'!F23*'Cash Inputs'!G23,IF(A29&gt;='Cash Inputs'!R23,'Cash Inputs'!K23,0))+IF(AND('Cash Inputs'!I23&gt;0,A29='Cash Inputs'!I23),'Cash Inputs'!O23,0),0),IF('Cash Inputs'!S24="Ready",IF(A29&lt;'Cash Inputs'!D24,'Cash Inputs'!K24*'Cash Inputs'!F24*'Cash Inputs'!G24,IF(A29&gt;='Cash Inputs'!R24,'Cash Inputs'!K24,0))+IF(AND('Cash Inputs'!I24&gt;0,A29='Cash Inputs'!I24),'Cash Inputs'!O24,0),0),IF('Cash Inputs'!S25="Ready",IF(A29&lt;'Cash Inputs'!D25,'Cash Inputs'!K25*'Cash Inputs'!F25*'Cash Inputs'!G25,IF(A29&gt;='Cash Inputs'!R25,'Cash Inputs'!K25,0))+IF(AND('Cash Inputs'!I25&gt;0,A29='Cash Inputs'!I25),'Cash Inputs'!O25,0),0)),"n.a.")</x:f>
        <x:v>n.a.</x:v>
      </x:c>
      <x:c r="D29" s="122" t="str">
        <x:f>IF(AND(COUNTIF('Cash Inputs'!S6:S25,"Ready")&gt;0,COUNTIF('Cash Inputs'!S6:S25,"Missing / invalid")=0),SUM(B$6:B29),"n.a.")</x:f>
        <x:v>n.a.</x:v>
      </x:c>
      <x:c r="E29" s="122" t="str">
        <x:f>IF(AND(COUNTIF('Cash Inputs'!S6:S25,"Ready")&gt;0,COUNTIF('Cash Inputs'!S6:S25,"Missing / invalid")=0),SUM(C$6:C29),"n.a.")</x:f>
        <x:v>n.a.</x:v>
      </x:c>
      <x:c r="F29" s="122" t="str">
        <x:f>IF(AND(COUNTIF('Cash Inputs'!S6:S25,"Ready")&gt;0,COUNTIF('Cash Inputs'!S6:S25,"Missing / invalid")=0),D29-E29,"n.a.")</x:f>
        <x:v>n.a.</x:v>
      </x:c>
      <x:c r="G29"/>
      <x:c r="H29"/>
      <x:c r="I29"/>
      <x:c r="J29"/>
      <x:c r="K29"/>
      <x:c r="L29"/>
    </x:row>
    <x:row r="30" ht="25" customHeight="1">
      <x:c r="A30" s="110" t="n">
        <x:v>25</x:v>
      </x:c>
      <x:c r="B30" s="122" t="str">
        <x:f>IF(AND(COUNTIF('Cash Inputs'!S6:S25,"Ready")&gt;0,COUNTIF('Cash Inputs'!S6:S25,"Missing / invalid")=0),SUM('Cash Inputs'!K6:K25),"n.a.")</x:f>
        <x:v>n.a.</x:v>
      </x:c>
      <x:c r="C30" s="122" t="str">
        <x:f>IF(AND(COUNTIF('Cash Inputs'!S6:S25,"Ready")&gt;0,COUNTIF('Cash Inputs'!S6:S25,"Missing / invalid")=0),SUM(IF('Cash Inputs'!S6="Ready",IF(A30&lt;'Cash Inputs'!D6,'Cash Inputs'!K6*'Cash Inputs'!F6*'Cash Inputs'!G6,IF(A30&gt;='Cash Inputs'!R6,'Cash Inputs'!K6,0))+IF(AND('Cash Inputs'!I6&gt;0,A30='Cash Inputs'!I6),'Cash Inputs'!O6,0),0),IF('Cash Inputs'!S7="Ready",IF(A30&lt;'Cash Inputs'!D7,'Cash Inputs'!K7*'Cash Inputs'!F7*'Cash Inputs'!G7,IF(A30&gt;='Cash Inputs'!R7,'Cash Inputs'!K7,0))+IF(AND('Cash Inputs'!I7&gt;0,A30='Cash Inputs'!I7),'Cash Inputs'!O7,0),0),IF('Cash Inputs'!S8="Ready",IF(A30&lt;'Cash Inputs'!D8,'Cash Inputs'!K8*'Cash Inputs'!F8*'Cash Inputs'!G8,IF(A30&gt;='Cash Inputs'!R8,'Cash Inputs'!K8,0))+IF(AND('Cash Inputs'!I8&gt;0,A30='Cash Inputs'!I8),'Cash Inputs'!O8,0),0),IF('Cash Inputs'!S9="Ready",IF(A30&lt;'Cash Inputs'!D9,'Cash Inputs'!K9*'Cash Inputs'!F9*'Cash Inputs'!G9,IF(A30&gt;='Cash Inputs'!R9,'Cash Inputs'!K9,0))+IF(AND('Cash Inputs'!I9&gt;0,A30='Cash Inputs'!I9),'Cash Inputs'!O9,0),0),IF('Cash Inputs'!S10="Ready",IF(A30&lt;'Cash Inputs'!D10,'Cash Inputs'!K10*'Cash Inputs'!F10*'Cash Inputs'!G10,IF(A30&gt;='Cash Inputs'!R10,'Cash Inputs'!K10,0))+IF(AND('Cash Inputs'!I10&gt;0,A30='Cash Inputs'!I10),'Cash Inputs'!O10,0),0),IF('Cash Inputs'!S11="Ready",IF(A30&lt;'Cash Inputs'!D11,'Cash Inputs'!K11*'Cash Inputs'!F11*'Cash Inputs'!G11,IF(A30&gt;='Cash Inputs'!R11,'Cash Inputs'!K11,0))+IF(AND('Cash Inputs'!I11&gt;0,A30='Cash Inputs'!I11),'Cash Inputs'!O11,0),0),IF('Cash Inputs'!S12="Ready",IF(A30&lt;'Cash Inputs'!D12,'Cash Inputs'!K12*'Cash Inputs'!F12*'Cash Inputs'!G12,IF(A30&gt;='Cash Inputs'!R12,'Cash Inputs'!K12,0))+IF(AND('Cash Inputs'!I12&gt;0,A30='Cash Inputs'!I12),'Cash Inputs'!O12,0),0),IF('Cash Inputs'!S13="Ready",IF(A30&lt;'Cash Inputs'!D13,'Cash Inputs'!K13*'Cash Inputs'!F13*'Cash Inputs'!G13,IF(A30&gt;='Cash Inputs'!R13,'Cash Inputs'!K13,0))+IF(AND('Cash Inputs'!I13&gt;0,A30='Cash Inputs'!I13),'Cash Inputs'!O13,0),0),IF('Cash Inputs'!S14="Ready",IF(A30&lt;'Cash Inputs'!D14,'Cash Inputs'!K14*'Cash Inputs'!F14*'Cash Inputs'!G14,IF(A30&gt;='Cash Inputs'!R14,'Cash Inputs'!K14,0))+IF(AND('Cash Inputs'!I14&gt;0,A30='Cash Inputs'!I14),'Cash Inputs'!O14,0),0),IF('Cash Inputs'!S15="Ready",IF(A30&lt;'Cash Inputs'!D15,'Cash Inputs'!K15*'Cash Inputs'!F15*'Cash Inputs'!G15,IF(A30&gt;='Cash Inputs'!R15,'Cash Inputs'!K15,0))+IF(AND('Cash Inputs'!I15&gt;0,A30='Cash Inputs'!I15),'Cash Inputs'!O15,0),0),IF('Cash Inputs'!S16="Ready",IF(A30&lt;'Cash Inputs'!D16,'Cash Inputs'!K16*'Cash Inputs'!F16*'Cash Inputs'!G16,IF(A30&gt;='Cash Inputs'!R16,'Cash Inputs'!K16,0))+IF(AND('Cash Inputs'!I16&gt;0,A30='Cash Inputs'!I16),'Cash Inputs'!O16,0),0),IF('Cash Inputs'!S17="Ready",IF(A30&lt;'Cash Inputs'!D17,'Cash Inputs'!K17*'Cash Inputs'!F17*'Cash Inputs'!G17,IF(A30&gt;='Cash Inputs'!R17,'Cash Inputs'!K17,0))+IF(AND('Cash Inputs'!I17&gt;0,A30='Cash Inputs'!I17),'Cash Inputs'!O17,0),0),IF('Cash Inputs'!S18="Ready",IF(A30&lt;'Cash Inputs'!D18,'Cash Inputs'!K18*'Cash Inputs'!F18*'Cash Inputs'!G18,IF(A30&gt;='Cash Inputs'!R18,'Cash Inputs'!K18,0))+IF(AND('Cash Inputs'!I18&gt;0,A30='Cash Inputs'!I18),'Cash Inputs'!O18,0),0),IF('Cash Inputs'!S19="Ready",IF(A30&lt;'Cash Inputs'!D19,'Cash Inputs'!K19*'Cash Inputs'!F19*'Cash Inputs'!G19,IF(A30&gt;='Cash Inputs'!R19,'Cash Inputs'!K19,0))+IF(AND('Cash Inputs'!I19&gt;0,A30='Cash Inputs'!I19),'Cash Inputs'!O19,0),0),IF('Cash Inputs'!S20="Ready",IF(A30&lt;'Cash Inputs'!D20,'Cash Inputs'!K20*'Cash Inputs'!F20*'Cash Inputs'!G20,IF(A30&gt;='Cash Inputs'!R20,'Cash Inputs'!K20,0))+IF(AND('Cash Inputs'!I20&gt;0,A30='Cash Inputs'!I20),'Cash Inputs'!O20,0),0),IF('Cash Inputs'!S21="Ready",IF(A30&lt;'Cash Inputs'!D21,'Cash Inputs'!K21*'Cash Inputs'!F21*'Cash Inputs'!G21,IF(A30&gt;='Cash Inputs'!R21,'Cash Inputs'!K21,0))+IF(AND('Cash Inputs'!I21&gt;0,A30='Cash Inputs'!I21),'Cash Inputs'!O21,0),0),IF('Cash Inputs'!S22="Ready",IF(A30&lt;'Cash Inputs'!D22,'Cash Inputs'!K22*'Cash Inputs'!F22*'Cash Inputs'!G22,IF(A30&gt;='Cash Inputs'!R22,'Cash Inputs'!K22,0))+IF(AND('Cash Inputs'!I22&gt;0,A30='Cash Inputs'!I22),'Cash Inputs'!O22,0),0),IF('Cash Inputs'!S23="Ready",IF(A30&lt;'Cash Inputs'!D23,'Cash Inputs'!K23*'Cash Inputs'!F23*'Cash Inputs'!G23,IF(A30&gt;='Cash Inputs'!R23,'Cash Inputs'!K23,0))+IF(AND('Cash Inputs'!I23&gt;0,A30='Cash Inputs'!I23),'Cash Inputs'!O23,0),0),IF('Cash Inputs'!S24="Ready",IF(A30&lt;'Cash Inputs'!D24,'Cash Inputs'!K24*'Cash Inputs'!F24*'Cash Inputs'!G24,IF(A30&gt;='Cash Inputs'!R24,'Cash Inputs'!K24,0))+IF(AND('Cash Inputs'!I24&gt;0,A30='Cash Inputs'!I24),'Cash Inputs'!O24,0),0),IF('Cash Inputs'!S25="Ready",IF(A30&lt;'Cash Inputs'!D25,'Cash Inputs'!K25*'Cash Inputs'!F25*'Cash Inputs'!G25,IF(A30&gt;='Cash Inputs'!R25,'Cash Inputs'!K25,0))+IF(AND('Cash Inputs'!I25&gt;0,A30='Cash Inputs'!I25),'Cash Inputs'!O25,0),0)),"n.a.")</x:f>
        <x:v>n.a.</x:v>
      </x:c>
      <x:c r="D30" s="122" t="str">
        <x:f>IF(AND(COUNTIF('Cash Inputs'!S6:S25,"Ready")&gt;0,COUNTIF('Cash Inputs'!S6:S25,"Missing / invalid")=0),SUM(B$6:B30),"n.a.")</x:f>
        <x:v>n.a.</x:v>
      </x:c>
      <x:c r="E30" s="122" t="str">
        <x:f>IF(AND(COUNTIF('Cash Inputs'!S6:S25,"Ready")&gt;0,COUNTIF('Cash Inputs'!S6:S25,"Missing / invalid")=0),SUM(C$6:C30),"n.a.")</x:f>
        <x:v>n.a.</x:v>
      </x:c>
      <x:c r="F30" s="122" t="str">
        <x:f>IF(AND(COUNTIF('Cash Inputs'!S6:S25,"Ready")&gt;0,COUNTIF('Cash Inputs'!S6:S25,"Missing / invalid")=0),D30-E30,"n.a.")</x:f>
        <x:v>n.a.</x:v>
      </x:c>
      <x:c r="G30"/>
      <x:c r="H30"/>
      <x:c r="I30"/>
      <x:c r="J30"/>
      <x:c r="K30"/>
      <x:c r="L30"/>
    </x:row>
    <x:row r="31" ht="25" customHeight="1">
      <x:c r="A31" s="110" t="n">
        <x:v>26</x:v>
      </x:c>
      <x:c r="B31" s="122" t="str">
        <x:f>IF(AND(COUNTIF('Cash Inputs'!S6:S25,"Ready")&gt;0,COUNTIF('Cash Inputs'!S6:S25,"Missing / invalid")=0),SUM('Cash Inputs'!K6:K25),"n.a.")</x:f>
        <x:v>n.a.</x:v>
      </x:c>
      <x:c r="C31" s="122" t="str">
        <x:f>IF(AND(COUNTIF('Cash Inputs'!S6:S25,"Ready")&gt;0,COUNTIF('Cash Inputs'!S6:S25,"Missing / invalid")=0),SUM(IF('Cash Inputs'!S6="Ready",IF(A31&lt;'Cash Inputs'!D6,'Cash Inputs'!K6*'Cash Inputs'!F6*'Cash Inputs'!G6,IF(A31&gt;='Cash Inputs'!R6,'Cash Inputs'!K6,0))+IF(AND('Cash Inputs'!I6&gt;0,A31='Cash Inputs'!I6),'Cash Inputs'!O6,0),0),IF('Cash Inputs'!S7="Ready",IF(A31&lt;'Cash Inputs'!D7,'Cash Inputs'!K7*'Cash Inputs'!F7*'Cash Inputs'!G7,IF(A31&gt;='Cash Inputs'!R7,'Cash Inputs'!K7,0))+IF(AND('Cash Inputs'!I7&gt;0,A31='Cash Inputs'!I7),'Cash Inputs'!O7,0),0),IF('Cash Inputs'!S8="Ready",IF(A31&lt;'Cash Inputs'!D8,'Cash Inputs'!K8*'Cash Inputs'!F8*'Cash Inputs'!G8,IF(A31&gt;='Cash Inputs'!R8,'Cash Inputs'!K8,0))+IF(AND('Cash Inputs'!I8&gt;0,A31='Cash Inputs'!I8),'Cash Inputs'!O8,0),0),IF('Cash Inputs'!S9="Ready",IF(A31&lt;'Cash Inputs'!D9,'Cash Inputs'!K9*'Cash Inputs'!F9*'Cash Inputs'!G9,IF(A31&gt;='Cash Inputs'!R9,'Cash Inputs'!K9,0))+IF(AND('Cash Inputs'!I9&gt;0,A31='Cash Inputs'!I9),'Cash Inputs'!O9,0),0),IF('Cash Inputs'!S10="Ready",IF(A31&lt;'Cash Inputs'!D10,'Cash Inputs'!K10*'Cash Inputs'!F10*'Cash Inputs'!G10,IF(A31&gt;='Cash Inputs'!R10,'Cash Inputs'!K10,0))+IF(AND('Cash Inputs'!I10&gt;0,A31='Cash Inputs'!I10),'Cash Inputs'!O10,0),0),IF('Cash Inputs'!S11="Ready",IF(A31&lt;'Cash Inputs'!D11,'Cash Inputs'!K11*'Cash Inputs'!F11*'Cash Inputs'!G11,IF(A31&gt;='Cash Inputs'!R11,'Cash Inputs'!K11,0))+IF(AND('Cash Inputs'!I11&gt;0,A31='Cash Inputs'!I11),'Cash Inputs'!O11,0),0),IF('Cash Inputs'!S12="Ready",IF(A31&lt;'Cash Inputs'!D12,'Cash Inputs'!K12*'Cash Inputs'!F12*'Cash Inputs'!G12,IF(A31&gt;='Cash Inputs'!R12,'Cash Inputs'!K12,0))+IF(AND('Cash Inputs'!I12&gt;0,A31='Cash Inputs'!I12),'Cash Inputs'!O12,0),0),IF('Cash Inputs'!S13="Ready",IF(A31&lt;'Cash Inputs'!D13,'Cash Inputs'!K13*'Cash Inputs'!F13*'Cash Inputs'!G13,IF(A31&gt;='Cash Inputs'!R13,'Cash Inputs'!K13,0))+IF(AND('Cash Inputs'!I13&gt;0,A31='Cash Inputs'!I13),'Cash Inputs'!O13,0),0),IF('Cash Inputs'!S14="Ready",IF(A31&lt;'Cash Inputs'!D14,'Cash Inputs'!K14*'Cash Inputs'!F14*'Cash Inputs'!G14,IF(A31&gt;='Cash Inputs'!R14,'Cash Inputs'!K14,0))+IF(AND('Cash Inputs'!I14&gt;0,A31='Cash Inputs'!I14),'Cash Inputs'!O14,0),0),IF('Cash Inputs'!S15="Ready",IF(A31&lt;'Cash Inputs'!D15,'Cash Inputs'!K15*'Cash Inputs'!F15*'Cash Inputs'!G15,IF(A31&gt;='Cash Inputs'!R15,'Cash Inputs'!K15,0))+IF(AND('Cash Inputs'!I15&gt;0,A31='Cash Inputs'!I15),'Cash Inputs'!O15,0),0),IF('Cash Inputs'!S16="Ready",IF(A31&lt;'Cash Inputs'!D16,'Cash Inputs'!K16*'Cash Inputs'!F16*'Cash Inputs'!G16,IF(A31&gt;='Cash Inputs'!R16,'Cash Inputs'!K16,0))+IF(AND('Cash Inputs'!I16&gt;0,A31='Cash Inputs'!I16),'Cash Inputs'!O16,0),0),IF('Cash Inputs'!S17="Ready",IF(A31&lt;'Cash Inputs'!D17,'Cash Inputs'!K17*'Cash Inputs'!F17*'Cash Inputs'!G17,IF(A31&gt;='Cash Inputs'!R17,'Cash Inputs'!K17,0))+IF(AND('Cash Inputs'!I17&gt;0,A31='Cash Inputs'!I17),'Cash Inputs'!O17,0),0),IF('Cash Inputs'!S18="Ready",IF(A31&lt;'Cash Inputs'!D18,'Cash Inputs'!K18*'Cash Inputs'!F18*'Cash Inputs'!G18,IF(A31&gt;='Cash Inputs'!R18,'Cash Inputs'!K18,0))+IF(AND('Cash Inputs'!I18&gt;0,A31='Cash Inputs'!I18),'Cash Inputs'!O18,0),0),IF('Cash Inputs'!S19="Ready",IF(A31&lt;'Cash Inputs'!D19,'Cash Inputs'!K19*'Cash Inputs'!F19*'Cash Inputs'!G19,IF(A31&gt;='Cash Inputs'!R19,'Cash Inputs'!K19,0))+IF(AND('Cash Inputs'!I19&gt;0,A31='Cash Inputs'!I19),'Cash Inputs'!O19,0),0),IF('Cash Inputs'!S20="Ready",IF(A31&lt;'Cash Inputs'!D20,'Cash Inputs'!K20*'Cash Inputs'!F20*'Cash Inputs'!G20,IF(A31&gt;='Cash Inputs'!R20,'Cash Inputs'!K20,0))+IF(AND('Cash Inputs'!I20&gt;0,A31='Cash Inputs'!I20),'Cash Inputs'!O20,0),0),IF('Cash Inputs'!S21="Ready",IF(A31&lt;'Cash Inputs'!D21,'Cash Inputs'!K21*'Cash Inputs'!F21*'Cash Inputs'!G21,IF(A31&gt;='Cash Inputs'!R21,'Cash Inputs'!K21,0))+IF(AND('Cash Inputs'!I21&gt;0,A31='Cash Inputs'!I21),'Cash Inputs'!O21,0),0),IF('Cash Inputs'!S22="Ready",IF(A31&lt;'Cash Inputs'!D22,'Cash Inputs'!K22*'Cash Inputs'!F22*'Cash Inputs'!G22,IF(A31&gt;='Cash Inputs'!R22,'Cash Inputs'!K22,0))+IF(AND('Cash Inputs'!I22&gt;0,A31='Cash Inputs'!I22),'Cash Inputs'!O22,0),0),IF('Cash Inputs'!S23="Ready",IF(A31&lt;'Cash Inputs'!D23,'Cash Inputs'!K23*'Cash Inputs'!F23*'Cash Inputs'!G23,IF(A31&gt;='Cash Inputs'!R23,'Cash Inputs'!K23,0))+IF(AND('Cash Inputs'!I23&gt;0,A31='Cash Inputs'!I23),'Cash Inputs'!O23,0),0),IF('Cash Inputs'!S24="Ready",IF(A31&lt;'Cash Inputs'!D24,'Cash Inputs'!K24*'Cash Inputs'!F24*'Cash Inputs'!G24,IF(A31&gt;='Cash Inputs'!R24,'Cash Inputs'!K24,0))+IF(AND('Cash Inputs'!I24&gt;0,A31='Cash Inputs'!I24),'Cash Inputs'!O24,0),0),IF('Cash Inputs'!S25="Ready",IF(A31&lt;'Cash Inputs'!D25,'Cash Inputs'!K25*'Cash Inputs'!F25*'Cash Inputs'!G25,IF(A31&gt;='Cash Inputs'!R25,'Cash Inputs'!K25,0))+IF(AND('Cash Inputs'!I25&gt;0,A31='Cash Inputs'!I25),'Cash Inputs'!O25,0),0)),"n.a.")</x:f>
        <x:v>n.a.</x:v>
      </x:c>
      <x:c r="D31" s="122" t="str">
        <x:f>IF(AND(COUNTIF('Cash Inputs'!S6:S25,"Ready")&gt;0,COUNTIF('Cash Inputs'!S6:S25,"Missing / invalid")=0),SUM(B$6:B31),"n.a.")</x:f>
        <x:v>n.a.</x:v>
      </x:c>
      <x:c r="E31" s="122" t="str">
        <x:f>IF(AND(COUNTIF('Cash Inputs'!S6:S25,"Ready")&gt;0,COUNTIF('Cash Inputs'!S6:S25,"Missing / invalid")=0),SUM(C$6:C31),"n.a.")</x:f>
        <x:v>n.a.</x:v>
      </x:c>
      <x:c r="F31" s="122" t="str">
        <x:f>IF(AND(COUNTIF('Cash Inputs'!S6:S25,"Ready")&gt;0,COUNTIF('Cash Inputs'!S6:S25,"Missing / invalid")=0),D31-E31,"n.a.")</x:f>
        <x:v>n.a.</x:v>
      </x:c>
      <x:c r="G31"/>
      <x:c r="H31"/>
      <x:c r="I31"/>
      <x:c r="J31"/>
      <x:c r="K31"/>
      <x:c r="L31"/>
    </x:row>
    <x:row r="32" ht="25" customHeight="1">
      <x:c r="A32" s="110"/>
      <x:c r="B32" s="110"/>
      <x:c r="C32" s="110"/>
      <x:c r="D32" s="110"/>
      <x:c r="E32" s="110"/>
      <x:c r="F32" s="110"/>
    </x:row>
    <x:row r="33" ht="25" customHeight="1">
      <x:c r="A33" s="110"/>
      <x:c r="B33" s="110"/>
      <x:c r="C33" s="110"/>
      <x:c r="D33" s="110"/>
      <x:c r="E33" s="110"/>
      <x:c r="F33" s="110"/>
    </x:row>
    <x:row r="34" ht="25" customHeight="1">
      <x:c r="A34" s="110"/>
      <x:c r="B34" s="110"/>
      <x:c r="C34" s="110"/>
      <x:c r="D34" s="110"/>
      <x:c r="E34" s="110"/>
      <x:c r="F34" s="110"/>
    </x:row>
    <x:row r="35" ht="25" customHeight="1">
      <x:c r="A35" s="110"/>
      <x:c r="B35" s="110"/>
      <x:c r="C35" s="110"/>
      <x:c r="D35" s="110"/>
      <x:c r="E35" s="110"/>
      <x:c r="F35" s="110"/>
    </x:row>
    <x:row r="36" ht="25" customHeight="1">
      <x:c r="A36" s="110"/>
      <x:c r="B36" s="110"/>
      <x:c r="C36" s="110"/>
      <x:c r="D36" s="110"/>
      <x:c r="E36" s="110"/>
      <x:c r="F36" s="110"/>
    </x:row>
    <x:row r="37" ht="25" customHeight="1">
      <x:c r="A37" s="110"/>
      <x:c r="B37" s="110"/>
      <x:c r="C37" s="110"/>
      <x:c r="D37" s="110"/>
      <x:c r="E37" s="110"/>
      <x:c r="F37" s="110"/>
    </x:row>
    <x:row r="38" ht="25" customHeight="1">
      <x:c r="A38" s="110"/>
      <x:c r="B38" s="110"/>
      <x:c r="C38" s="110"/>
      <x:c r="D38" s="110"/>
      <x:c r="E38" s="110"/>
      <x:c r="F38" s="110"/>
    </x:row>
    <x:row r="39" ht="25" customHeight="1">
      <x:c r="A39" s="110"/>
      <x:c r="B39" s="110"/>
      <x:c r="C39" s="110"/>
      <x:c r="D39" s="110"/>
      <x:c r="E39" s="110"/>
      <x:c r="F39" s="110"/>
    </x:row>
    <x:row r="40" ht="25" customHeight="1">
      <x:c r="A40" s="110"/>
      <x:c r="B40" s="110"/>
      <x:c r="C40" s="110"/>
      <x:c r="D40" s="110"/>
      <x:c r="E40" s="110"/>
      <x:c r="F40" s="110"/>
    </x:row>
    <x:row r="41" ht="25" customHeight="1">
      <x:c r="A41" s="110"/>
      <x:c r="B41" s="110"/>
      <x:c r="C41" s="110"/>
      <x:c r="D41" s="110"/>
      <x:c r="E41" s="110"/>
      <x:c r="F41" s="110"/>
    </x:row>
    <x:row r="42" ht="25" customHeight="1">
      <x:c r="A42" s="110"/>
      <x:c r="B42" s="110"/>
      <x:c r="C42" s="110"/>
      <x:c r="D42" s="110"/>
      <x:c r="E42" s="110"/>
      <x:c r="F42" s="110"/>
    </x:row>
    <x:row r="43" ht="25" customHeight="1">
      <x:c r="A43" s="110"/>
      <x:c r="B43" s="110"/>
      <x:c r="C43" s="110"/>
      <x:c r="D43" s="110"/>
      <x:c r="E43" s="110"/>
      <x:c r="F43" s="110"/>
    </x:row>
    <x:row r="44" ht="25" customHeight="1">
      <x:c r="A44" s="110"/>
      <x:c r="B44" s="110"/>
      <x:c r="C44" s="110"/>
      <x:c r="D44" s="110"/>
      <x:c r="E44" s="110"/>
      <x:c r="F44" s="110"/>
    </x:row>
    <x:row r="45" ht="25" customHeight="1">
      <x:c r="A45" s="110"/>
      <x:c r="B45" s="110"/>
      <x:c r="C45" s="110"/>
      <x:c r="D45" s="110"/>
      <x:c r="E45" s="110"/>
      <x:c r="F45" s="110"/>
    </x:row>
    <x:row r="46" ht="25" customHeight="1">
      <x:c r="A46" s="110"/>
      <x:c r="B46" s="110"/>
      <x:c r="C46" s="110"/>
      <x:c r="D46" s="110"/>
      <x:c r="E46" s="110"/>
      <x:c r="F46" s="110"/>
    </x:row>
    <x:row r="47" ht="25" customHeight="1">
      <x:c r="A47" s="110"/>
      <x:c r="B47" s="110"/>
      <x:c r="C47" s="110"/>
      <x:c r="D47" s="110"/>
      <x:c r="E47" s="110"/>
      <x:c r="F47" s="110"/>
    </x:row>
    <x:row r="48" ht="25" customHeight="1">
      <x:c r="A48" s="110"/>
      <x:c r="B48" s="110"/>
      <x:c r="C48" s="110"/>
      <x:c r="D48" s="110"/>
      <x:c r="E48" s="110"/>
      <x:c r="F48" s="110"/>
    </x:row>
    <x:row r="49" ht="25" customHeight="1">
      <x:c r="A49" s="110"/>
      <x:c r="B49" s="110"/>
      <x:c r="C49" s="110"/>
      <x:c r="D49" s="110"/>
      <x:c r="E49" s="110"/>
      <x:c r="F49" s="110"/>
    </x:row>
    <x:row r="50" ht="25" customHeight="1">
      <x:c r="A50" s="110"/>
      <x:c r="B50" s="110"/>
      <x:c r="C50" s="110"/>
      <x:c r="D50" s="110"/>
      <x:c r="E50" s="110"/>
      <x:c r="F50" s="110"/>
    </x:row>
    <x:row r="51" ht="25" customHeight="1">
      <x:c r="A51" s="110"/>
      <x:c r="B51" s="110"/>
      <x:c r="C51" s="110"/>
      <x:c r="D51" s="110"/>
      <x:c r="E51" s="110"/>
      <x:c r="F51" s="110"/>
    </x:row>
    <x:row r="52" ht="25" customHeight="1">
      <x:c r="A52" s="110"/>
      <x:c r="B52" s="110"/>
      <x:c r="C52" s="110"/>
      <x:c r="D52" s="110"/>
      <x:c r="E52" s="110"/>
      <x:c r="F52" s="110"/>
    </x:row>
    <x:row r="53" ht="25" customHeight="1">
      <x:c r="A53" s="110"/>
      <x:c r="B53" s="110"/>
      <x:c r="C53" s="110"/>
      <x:c r="D53" s="110"/>
      <x:c r="E53" s="110"/>
      <x:c r="F53" s="110"/>
    </x:row>
    <x:row r="54" ht="25" customHeight="1">
      <x:c r="A54" s="110"/>
      <x:c r="B54" s="110"/>
      <x:c r="C54" s="110"/>
      <x:c r="D54" s="110"/>
      <x:c r="E54" s="110"/>
      <x:c r="F54" s="110"/>
    </x:row>
    <x:row r="55" ht="25" customHeight="1">
      <x:c r="A55" s="110"/>
      <x:c r="B55" s="110"/>
      <x:c r="C55" s="110"/>
      <x:c r="D55" s="110"/>
      <x:c r="E55" s="110"/>
      <x:c r="F55" s="110"/>
    </x:row>
    <x:row r="56" ht="25" customHeight="1">
      <x:c r="A56" s="110"/>
      <x:c r="B56" s="110"/>
      <x:c r="C56" s="110"/>
      <x:c r="D56" s="110"/>
      <x:c r="E56" s="110"/>
      <x:c r="F56" s="110"/>
    </x:row>
    <x:row r="57" ht="25" customHeight="1">
      <x:c r="A57" s="110"/>
      <x:c r="B57" s="110"/>
      <x:c r="C57" s="110"/>
      <x:c r="D57" s="110"/>
      <x:c r="E57" s="110"/>
      <x:c r="F57" s="110"/>
    </x:row>
    <x:row r="58" ht="25" customHeight="1">
      <x:c r="A58" s="110"/>
      <x:c r="B58" s="110"/>
      <x:c r="C58" s="110"/>
      <x:c r="D58" s="110"/>
      <x:c r="E58" s="110"/>
      <x:c r="F58" s="110"/>
    </x:row>
    <x:row r="59" ht="25" customHeight="1">
      <x:c r="A59" s="110"/>
      <x:c r="B59" s="110"/>
      <x:c r="C59" s="110"/>
      <x:c r="D59" s="110"/>
      <x:c r="E59" s="110"/>
      <x:c r="F59" s="110"/>
    </x:row>
    <x:row r="60" ht="25" customHeight="1">
      <x:c r="A60" s="110"/>
      <x:c r="B60" s="110"/>
      <x:c r="C60" s="110"/>
      <x:c r="D60" s="110"/>
      <x:c r="E60" s="110"/>
      <x:c r="F60" s="110"/>
    </x:row>
    <x:row r="61" ht="25" customHeight="1">
      <x:c r="A61" s="110"/>
      <x:c r="B61" s="110"/>
      <x:c r="C61" s="110"/>
      <x:c r="D61" s="110"/>
      <x:c r="E61" s="110"/>
      <x:c r="F61" s="110"/>
    </x:row>
    <x:row r="62" ht="25" customHeight="1">
      <x:c r="A62" s="110"/>
      <x:c r="B62" s="110"/>
      <x:c r="C62" s="110"/>
      <x:c r="D62" s="110"/>
      <x:c r="E62" s="110"/>
      <x:c r="F62" s="110"/>
    </x:row>
    <x:row r="63" ht="25" customHeight="1">
      <x:c r="A63" s="110"/>
      <x:c r="B63" s="110"/>
      <x:c r="C63" s="110"/>
      <x:c r="D63" s="110"/>
      <x:c r="E63" s="110"/>
      <x:c r="F63" s="110"/>
    </x:row>
    <x:row r="64" ht="25" customHeight="1">
      <x:c r="A64" s="110"/>
      <x:c r="B64" s="110"/>
      <x:c r="C64" s="110"/>
      <x:c r="D64" s="110"/>
      <x:c r="E64" s="110"/>
      <x:c r="F64" s="110"/>
    </x:row>
    <x:row r="65" ht="25" customHeight="1">
      <x:c r="A65" s="110"/>
      <x:c r="B65" s="110"/>
      <x:c r="C65" s="110"/>
      <x:c r="D65" s="110"/>
      <x:c r="E65" s="110"/>
      <x:c r="F65" s="110"/>
    </x:row>
    <x:row r="66" ht="25" customHeight="1">
      <x:c r="A66" s="110"/>
      <x:c r="B66" s="110"/>
      <x:c r="C66" s="110"/>
      <x:c r="D66" s="110"/>
      <x:c r="E66" s="110"/>
      <x:c r="F66" s="110"/>
    </x:row>
    <x:row r="67" ht="25" customHeight="1">
      <x:c r="A67" s="110"/>
      <x:c r="B67" s="110"/>
      <x:c r="C67" s="110"/>
      <x:c r="D67" s="110"/>
      <x:c r="E67" s="110"/>
      <x:c r="F67" s="110"/>
    </x:row>
    <x:row r="68" ht="25" customHeight="1">
      <x:c r="A68" s="110"/>
      <x:c r="B68" s="110"/>
      <x:c r="C68" s="110"/>
      <x:c r="D68" s="110"/>
      <x:c r="E68" s="110"/>
      <x:c r="F68" s="110"/>
    </x:row>
    <x:row r="69" ht="25" customHeight="1">
      <x:c r="A69" s="110"/>
      <x:c r="B69" s="110"/>
      <x:c r="C69" s="110"/>
      <x:c r="D69" s="110"/>
      <x:c r="E69" s="110"/>
      <x:c r="F69" s="110"/>
    </x:row>
    <x:row r="70" ht="25" customHeight="1">
      <x:c r="A70" s="110"/>
      <x:c r="B70" s="110"/>
      <x:c r="C70" s="110"/>
      <x:c r="D70" s="110"/>
      <x:c r="E70" s="110"/>
      <x:c r="F70" s="110"/>
    </x:row>
    <x:row r="71" ht="25" customHeight="1">
      <x:c r="A71" s="110"/>
      <x:c r="B71" s="110"/>
      <x:c r="C71" s="110"/>
      <x:c r="D71" s="110"/>
      <x:c r="E71" s="110"/>
      <x:c r="F71" s="110"/>
    </x:row>
    <x:row r="72" ht="25" customHeight="1">
      <x:c r="A72" s="110"/>
      <x:c r="B72" s="110"/>
      <x:c r="C72" s="110"/>
      <x:c r="D72" s="110"/>
      <x:c r="E72" s="110"/>
      <x:c r="F72" s="110"/>
    </x:row>
    <x:row r="73" ht="25" customHeight="1">
      <x:c r="A73" s="110"/>
      <x:c r="B73" s="110"/>
      <x:c r="C73" s="110"/>
      <x:c r="D73" s="110"/>
      <x:c r="E73" s="110"/>
      <x:c r="F73" s="110"/>
    </x:row>
    <x:row r="74" ht="25" customHeight="1">
      <x:c r="A74" s="110"/>
      <x:c r="B74" s="110"/>
      <x:c r="C74" s="110"/>
      <x:c r="D74" s="110"/>
      <x:c r="E74" s="110"/>
      <x:c r="F74" s="110"/>
    </x:row>
    <x:row r="75" ht="25" customHeight="1">
      <x:c r="A75" s="110"/>
      <x:c r="B75" s="110"/>
      <x:c r="C75" s="110"/>
      <x:c r="D75" s="110"/>
      <x:c r="E75" s="110"/>
      <x:c r="F75" s="110"/>
    </x:row>
    <x:row r="76" ht="25" customHeight="1">
      <x:c r="A76" s="110"/>
      <x:c r="B76" s="110"/>
      <x:c r="C76" s="110"/>
      <x:c r="D76" s="110"/>
      <x:c r="E76" s="110"/>
      <x:c r="F76" s="110"/>
    </x:row>
    <x:row r="77" ht="25" customHeight="1">
      <x:c r="A77" s="110"/>
      <x:c r="B77" s="110"/>
      <x:c r="C77" s="110"/>
      <x:c r="D77" s="110"/>
      <x:c r="E77" s="110"/>
      <x:c r="F77" s="110"/>
    </x:row>
    <x:row r="78" ht="25" customHeight="1">
      <x:c r="A78" s="110"/>
      <x:c r="B78" s="110"/>
      <x:c r="C78" s="110"/>
      <x:c r="D78" s="110"/>
      <x:c r="E78" s="110"/>
      <x:c r="F78" s="110"/>
    </x:row>
    <x:row r="79" ht="25" customHeight="1">
      <x:c r="A79" s="110"/>
      <x:c r="B79" s="110"/>
      <x:c r="C79" s="110"/>
      <x:c r="D79" s="110"/>
      <x:c r="E79" s="110"/>
      <x:c r="F79" s="110"/>
    </x:row>
    <x:row r="80" ht="25" customHeight="1">
      <x:c r="A80" s="110"/>
      <x:c r="B80" s="110"/>
      <x:c r="C80" s="110"/>
      <x:c r="D80" s="110"/>
      <x:c r="E80" s="110"/>
      <x:c r="F80" s="110"/>
    </x:row>
    <x:row r="81" ht="25" customHeight="1">
      <x:c r="A81" s="110"/>
      <x:c r="B81" s="110"/>
      <x:c r="C81" s="110"/>
      <x:c r="D81" s="110"/>
      <x:c r="E81" s="110"/>
      <x:c r="F81" s="110"/>
    </x:row>
    <x:row r="82" ht="25" customHeight="1">
      <x:c r="A82" s="110"/>
      <x:c r="B82" s="110"/>
      <x:c r="C82" s="110"/>
      <x:c r="D82" s="110"/>
      <x:c r="E82" s="110"/>
      <x:c r="F82" s="110"/>
    </x:row>
    <x:row r="83" ht="25" customHeight="1">
      <x:c r="A83" s="110"/>
      <x:c r="B83" s="110"/>
      <x:c r="C83" s="110"/>
      <x:c r="D83" s="110"/>
      <x:c r="E83" s="110"/>
      <x:c r="F83" s="110"/>
    </x:row>
    <x:row r="84" ht="25" customHeight="1">
      <x:c r="A84" s="110"/>
      <x:c r="B84" s="110"/>
      <x:c r="C84" s="110"/>
      <x:c r="D84" s="110"/>
      <x:c r="E84" s="110"/>
      <x:c r="F84" s="110"/>
    </x:row>
    <x:row r="85" ht="25" customHeight="1">
      <x:c r="A85" s="110"/>
      <x:c r="B85" s="110"/>
      <x:c r="C85" s="110"/>
      <x:c r="D85" s="110"/>
      <x:c r="E85" s="110"/>
      <x:c r="F85" s="110"/>
    </x:row>
    <x:row r="86" ht="25" customHeight="1">
      <x:c r="A86" s="110"/>
      <x:c r="B86" s="110"/>
      <x:c r="C86" s="110"/>
      <x:c r="D86" s="110"/>
      <x:c r="E86" s="110"/>
      <x:c r="F86" s="110"/>
    </x:row>
    <x:row r="87" ht="25" customHeight="1">
      <x:c r="A87" s="110"/>
      <x:c r="B87" s="110"/>
      <x:c r="C87" s="110"/>
      <x:c r="D87" s="110"/>
      <x:c r="E87" s="110"/>
      <x:c r="F87" s="110"/>
    </x:row>
    <x:row r="88" ht="25" customHeight="1">
      <x:c r="A88" s="110"/>
      <x:c r="B88" s="110"/>
      <x:c r="C88" s="110"/>
      <x:c r="D88" s="110"/>
      <x:c r="E88" s="110"/>
      <x:c r="F88" s="110"/>
    </x:row>
    <x:row r="89" ht="25" customHeight="1">
      <x:c r="A89" s="110"/>
      <x:c r="B89" s="110"/>
      <x:c r="C89" s="110"/>
      <x:c r="D89" s="110"/>
      <x:c r="E89" s="110"/>
      <x:c r="F89" s="110"/>
    </x:row>
    <x:row r="90" ht="25" customHeight="1">
      <x:c r="A90" s="110"/>
      <x:c r="B90" s="110"/>
      <x:c r="C90" s="110"/>
      <x:c r="D90" s="110"/>
      <x:c r="E90" s="110"/>
      <x:c r="F90" s="110"/>
    </x:row>
    <x:row r="91" ht="25" customHeight="1">
      <x:c r="A91" s="110"/>
      <x:c r="B91" s="110"/>
      <x:c r="C91" s="110"/>
      <x:c r="D91" s="110"/>
      <x:c r="E91" s="110"/>
      <x:c r="F91" s="110"/>
    </x:row>
    <x:row r="92" ht="25" customHeight="1">
      <x:c r="A92" s="110"/>
      <x:c r="B92" s="110"/>
      <x:c r="C92" s="110"/>
      <x:c r="D92" s="110"/>
      <x:c r="E92" s="110"/>
      <x:c r="F92" s="110"/>
    </x:row>
    <x:row r="93" ht="25" customHeight="1">
      <x:c r="A93" s="110"/>
      <x:c r="B93" s="110"/>
      <x:c r="C93" s="110"/>
      <x:c r="D93" s="110"/>
      <x:c r="E93" s="110"/>
      <x:c r="F93" s="110"/>
    </x:row>
    <x:row r="94" ht="25" customHeight="1">
      <x:c r="A94" s="110"/>
      <x:c r="B94" s="110"/>
      <x:c r="C94" s="110"/>
      <x:c r="D94" s="110"/>
      <x:c r="E94" s="110"/>
      <x:c r="F94" s="110"/>
    </x:row>
    <x:row r="95" ht="25" customHeight="1">
      <x:c r="A95" s="110"/>
      <x:c r="B95" s="110"/>
      <x:c r="C95" s="110"/>
      <x:c r="D95" s="110"/>
      <x:c r="E95" s="110"/>
      <x:c r="F95" s="110"/>
    </x:row>
    <x:row r="96" ht="25" customHeight="1">
      <x:c r="A96" s="110"/>
      <x:c r="B96" s="110"/>
      <x:c r="C96" s="110"/>
      <x:c r="D96" s="110"/>
      <x:c r="E96" s="110"/>
      <x:c r="F96" s="110"/>
    </x:row>
    <x:row r="97" ht="25" customHeight="1">
      <x:c r="A97" s="110"/>
      <x:c r="B97" s="110"/>
      <x:c r="C97" s="110"/>
      <x:c r="D97" s="110"/>
      <x:c r="E97" s="110"/>
      <x:c r="F97" s="110"/>
    </x:row>
    <x:row r="98" ht="25" customHeight="1">
      <x:c r="A98" s="110"/>
      <x:c r="B98" s="110"/>
      <x:c r="C98" s="110"/>
      <x:c r="D98" s="110"/>
      <x:c r="E98" s="110"/>
      <x:c r="F98" s="110"/>
    </x:row>
    <x:row r="99" ht="25" customHeight="1">
      <x:c r="A99" s="110"/>
      <x:c r="B99" s="110"/>
      <x:c r="C99" s="110"/>
      <x:c r="D99" s="110"/>
      <x:c r="E99" s="110"/>
      <x:c r="F99" s="110"/>
    </x:row>
    <x:row r="100" ht="25" customHeight="1">
      <x:c r="A100" s="110"/>
      <x:c r="B100" s="110"/>
      <x:c r="C100" s="110"/>
      <x:c r="D100" s="110"/>
      <x:c r="E100" s="110"/>
      <x:c r="F100" s="110"/>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8" hidden="0" customWidth="1"/>
    <x:col min="2" max="2" width="16" hidden="0" customWidth="1"/>
    <x:col min="3" max="3" width="20" hidden="0" customWidth="1"/>
    <x:col min="4" max="4" width="22" hidden="0" customWidth="1"/>
    <x:col min="5" max="5" width="20" hidden="0" customWidth="1"/>
    <x:col min="6" max="6" width="24" hidden="0" customWidth="1"/>
    <x:col min="7" max="7" width="36" hidden="0" customWidth="1"/>
  </x:cols>
  <x:sheetData>
    <x:row r="1" ht="34" customHeight="1">
      <x:c r="A1" s="3" t="str">
        <x:v>Authorized offline fee portability bridge</x:v>
      </x:c>
      <x:c r="B1" s="3"/>
      <x:c r="C1" s="3"/>
      <x:c r="D1" s="3"/>
      <x:c r="E1" s="3"/>
      <x:c r="F1" s="3"/>
      <x:c r="G1" s="3"/>
    </x:row>
    <x:row r="2" ht="40" customHeight="1">
      <x:c r="A2" s="7" t="str">
        <x:v>RESTRICTED OFFLINE SECTION: use only if you are authorized to review the relevant fee information. Do not upload this sheet or copy its confidential contents into DenQAI’s public workbench. Your ten fee rows start blank. The completed fee example is on Fictional Example; it never enters this total.</x:v>
      </x:c>
      <x:c r="B2" s="7"/>
      <x:c r="C2" s="7"/>
      <x:c r="D2" s="7"/>
      <x:c r="E2" s="7"/>
      <x:c r="F2" s="7"/>
      <x:c r="G2" s="7"/>
    </x:row>
    <x:row r="3" ht="40" customHeight="1">
      <x:c r="A3" s="7"/>
      <x:c r="B3" s="7"/>
      <x:c r="C3" s="7"/>
      <x:c r="D3" s="7"/>
      <x:c r="E3" s="7"/>
      <x:c r="F3" s="7"/>
      <x:c r="G3" s="7"/>
    </x:row>
    <x:row r="5" ht="29" customHeight="1">
      <x:c r="A5" s="26" t="str">
        <x:v>Procedure group code</x:v>
      </x:c>
      <x:c r="B5" s="27" t="str">
        <x:v>Expected annual units</x:v>
      </x:c>
      <x:c r="C5" s="27" t="str">
        <x:v>Baseline allowed amount</x:v>
      </x:c>
      <x:c r="D5" s="27" t="str">
        <x:v>Buyer documented allowed amount</x:v>
      </x:c>
      <x:c r="E5" s="27" t="str">
        <x:v>Annual dollar difference</x:v>
      </x:c>
      <x:c r="F5" s="27" t="str">
        <x:v>Evidence status</x:v>
      </x:c>
      <x:c r="G5" s="28" t="str">
        <x:v>Limitation</x:v>
      </x:c>
    </x:row>
    <x:row r="6">
      <x:c r="A6" s="59"/>
      <x:c r="B6" s="60"/>
      <x:c r="C6" s="95"/>
      <x:c r="D6" s="96"/>
      <x:c r="E6" s="47" t="str">
        <x:f>IF(COUNTA(A6:D6)+COUNTA(F6:G6)=0,"",IF(AND(A6&lt;&gt;"",COUNT(B6:D6)=3,MIN(B6:D6)&gt;=0),B6*(D6-C6),"n.a."))</x:f>
      </x:c>
      <x:c r="F6" s="59"/>
      <x:c r="G6" s="61"/>
    </x:row>
    <x:row r="7">
      <x:c r="A7" s="62"/>
      <x:c r="B7" s="58"/>
      <x:c r="C7" s="97"/>
      <x:c r="D7" s="98"/>
      <x:c r="E7" s="48" t="str">
        <x:f>IF(COUNTA(A7:D7)+COUNTA(F7:G7)=0,"",IF(AND(A7&lt;&gt;"",COUNT(B7:D7)=3,MIN(B7:D7)&gt;=0),B7*(D7-C7),"n.a."))</x:f>
      </x:c>
      <x:c r="F7" s="62"/>
      <x:c r="G7" s="63"/>
    </x:row>
    <x:row r="8">
      <x:c r="A8" s="62"/>
      <x:c r="B8" s="58"/>
      <x:c r="C8" s="97"/>
      <x:c r="D8" s="98"/>
      <x:c r="E8" s="48" t="str">
        <x:f>IF(COUNTA(A8:D8)+COUNTA(F8:G8)=0,"",IF(AND(A8&lt;&gt;"",COUNT(B8:D8)=3,MIN(B8:D8)&gt;=0),B8*(D8-C8),"n.a."))</x:f>
      </x:c>
      <x:c r="F8" s="62"/>
      <x:c r="G8" s="63"/>
    </x:row>
    <x:row r="9">
      <x:c r="A9" s="62"/>
      <x:c r="B9" s="58"/>
      <x:c r="C9" s="97"/>
      <x:c r="D9" s="98"/>
      <x:c r="E9" s="48" t="str">
        <x:f>IF(COUNTA(A9:D9)+COUNTA(F9:G9)=0,"",IF(AND(A9&lt;&gt;"",COUNT(B9:D9)=3,MIN(B9:D9)&gt;=0),B9*(D9-C9),"n.a."))</x:f>
      </x:c>
      <x:c r="F9" s="62"/>
      <x:c r="G9" s="63"/>
    </x:row>
    <x:row r="10">
      <x:c r="A10" s="62"/>
      <x:c r="B10" s="58"/>
      <x:c r="C10" s="97"/>
      <x:c r="D10" s="98"/>
      <x:c r="E10" s="48" t="str">
        <x:f>IF(COUNTA(A10:D10)+COUNTA(F10:G10)=0,"",IF(AND(A10&lt;&gt;"",COUNT(B10:D10)=3,MIN(B10:D10)&gt;=0),B10*(D10-C10),"n.a."))</x:f>
      </x:c>
      <x:c r="F10" s="62"/>
      <x:c r="G10" s="63"/>
    </x:row>
    <x:row r="11">
      <x:c r="A11" s="62"/>
      <x:c r="B11" s="58"/>
      <x:c r="C11" s="97"/>
      <x:c r="D11" s="98"/>
      <x:c r="E11" s="48" t="str">
        <x:f>IF(COUNTA(A11:D11)+COUNTA(F11:G11)=0,"",IF(AND(A11&lt;&gt;"",COUNT(B11:D11)=3,MIN(B11:D11)&gt;=0),B11*(D11-C11),"n.a."))</x:f>
      </x:c>
      <x:c r="F11" s="62"/>
      <x:c r="G11" s="63"/>
    </x:row>
    <x:row r="12">
      <x:c r="A12" s="62"/>
      <x:c r="B12" s="58"/>
      <x:c r="C12" s="97"/>
      <x:c r="D12" s="98"/>
      <x:c r="E12" s="48" t="str">
        <x:f>IF(COUNTA(A12:D12)+COUNTA(F12:G12)=0,"",IF(AND(A12&lt;&gt;"",COUNT(B12:D12)=3,MIN(B12:D12)&gt;=0),B12*(D12-C12),"n.a."))</x:f>
      </x:c>
      <x:c r="F12" s="62"/>
      <x:c r="G12" s="63"/>
    </x:row>
    <x:row r="13">
      <x:c r="A13" s="62"/>
      <x:c r="B13" s="58"/>
      <x:c r="C13" s="97"/>
      <x:c r="D13" s="98"/>
      <x:c r="E13" s="48" t="str">
        <x:f>IF(COUNTA(A13:D13)+COUNTA(F13:G13)=0,"",IF(AND(A13&lt;&gt;"",COUNT(B13:D13)=3,MIN(B13:D13)&gt;=0),B13*(D13-C13),"n.a."))</x:f>
      </x:c>
      <x:c r="F13" s="62"/>
      <x:c r="G13" s="63"/>
    </x:row>
    <x:row r="14">
      <x:c r="A14" s="62"/>
      <x:c r="B14" s="58"/>
      <x:c r="C14" s="97"/>
      <x:c r="D14" s="98"/>
      <x:c r="E14" s="48" t="str">
        <x:f>IF(COUNTA(A14:D14)+COUNTA(F14:G14)=0,"",IF(AND(A14&lt;&gt;"",COUNT(B14:D14)=3,MIN(B14:D14)&gt;=0),B14*(D14-C14),"n.a."))</x:f>
      </x:c>
      <x:c r="F14" s="62"/>
      <x:c r="G14" s="63"/>
    </x:row>
    <x:row r="15">
      <x:c r="A15" s="64"/>
      <x:c r="B15" s="65"/>
      <x:c r="C15" s="99"/>
      <x:c r="D15" s="100"/>
      <x:c r="E15" s="50" t="str">
        <x:f>IF(COUNTA(A15:D15)+COUNTA(F15:G15)=0,"",IF(AND(A15&lt;&gt;"",COUNT(B15:D15)=3,MIN(B15:D15)&gt;=0),B15*(D15-C15),"n.a."))</x:f>
      </x:c>
      <x:c r="F15" s="64"/>
      <x:c r="G15" s="66"/>
    </x:row>
    <x:row r="17">
      <x:c r="A17" t="str">
        <x:v>Total annual dollar difference</x:v>
      </x:c>
      <x:c r="E17" s="103" t="str">
        <x:f>IF(AND(COUNT(E6:E15)&gt;0,COUNTIF(E6:E15,"n.a.")=0),SUM(E6:E15),"n.a.")</x:f>
        <x:v>n.a.</x:v>
      </x:c>
    </x:row>
  </x:sheetData>
  <x:mergeCells>
    <x:mergeCell ref="A1:G1"/>
    <x:mergeCell ref="A2:G3"/>
    <x:mergeCell ref="A17:D17"/>
  </x:mergeCells>
  <x:dataValidations count="1">
    <x:dataValidation type="list" sqref="F6:F15">
      <x:formula1>"Missing,Illustrative only,Received—not reviewed,Reviewed with limits"</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7" hidden="0" customWidth="1"/>
    <x:col min="2" max="2" width="18" hidden="0" customWidth="1"/>
    <x:col min="3" max="3" width="23" hidden="0" customWidth="1"/>
    <x:col min="4" max="4" width="18" hidden="0" customWidth="1"/>
    <x:col min="5" max="5" width="22" hidden="0" customWidth="1"/>
    <x:col min="6" max="6" width="16" hidden="0" customWidth="1"/>
    <x:col min="7" max="7" width="23" hidden="0" customWidth="1"/>
    <x:col min="8" max="8" width="39" hidden="0" customWidth="1"/>
    <x:col min="9" max="9" width="42" hidden="0" customWidth="1"/>
  </x:cols>
  <x:sheetData>
    <x:row r="1" ht="34" customHeight="1">
      <x:c r="A1" s="3" t="str">
        <x:v>Individual participation scenarios</x:v>
      </x:c>
      <x:c r="B1" s="3"/>
      <x:c r="C1" s="3"/>
      <x:c r="D1" s="3"/>
      <x:c r="E1" s="3"/>
      <x:c r="F1" s="3"/>
      <x:c r="G1" s="3"/>
      <x:c r="H1" s="3"/>
      <x:c r="I1" s="3"/>
    </x:row>
    <x:row r="2" ht="27" customHeight="1">
      <x:c r="A2" s="7" t="str">
        <x:v>Compare the consequences without a composite score or recommended decision. Each row requires its own evidence, limitation, patient-access interpretation, contract review, and owner judgment.</x:v>
      </x:c>
      <x:c r="B2" s="7"/>
      <x:c r="C2" s="7"/>
      <x:c r="D2" s="7"/>
      <x:c r="E2" s="7"/>
      <x:c r="F2" s="7"/>
      <x:c r="G2" s="7"/>
      <x:c r="H2" s="7"/>
      <x:c r="I2" s="7"/>
    </x:row>
    <x:row r="3" ht="27" customHeight="1">
      <x:c r="A3" s="7"/>
      <x:c r="B3" s="7"/>
      <x:c r="C3" s="7"/>
      <x:c r="D3" s="7"/>
      <x:c r="E3" s="7"/>
      <x:c r="F3" s="7"/>
      <x:c r="G3" s="7"/>
      <x:c r="H3" s="7"/>
      <x:c r="I3" s="7"/>
    </x:row>
    <x:row r="5" ht="29" customHeight="1">
      <x:c r="A5" s="26" t="str">
        <x:v>Scenario</x:v>
      </x:c>
      <x:c r="B5" s="27" t="str">
        <x:v>Monthly visits preserved</x:v>
      </x:c>
      <x:c r="C5" s="27" t="str">
        <x:v>Monthly expected bank cash</x:v>
      </x:c>
      <x:c r="D5" s="27" t="str">
        <x:v>Monthly admin hours</x:v>
      </x:c>
      <x:c r="E5" s="27" t="str">
        <x:v>One-time transition cash need</x:v>
      </x:c>
      <x:c r="F5" s="27" t="str">
        <x:v>Notice weeks</x:v>
      </x:c>
      <x:c r="G5" s="27" t="str">
        <x:v>Evidence status</x:v>
      </x:c>
      <x:c r="H5" s="27" t="str">
        <x:v>Supporting record</x:v>
      </x:c>
      <x:c r="I5" s="28" t="str">
        <x:v>Limitation</x:v>
      </x:c>
    </x:row>
    <x:row r="6">
      <x:c r="A6" s="35" t="str">
        <x:v>Remain participating</x:v>
      </x:c>
      <x:c r="B6" s="59" t="n">
        <x:v>160</x:v>
      </x:c>
      <x:c r="C6" s="95" t="n">
        <x:v>72000</x:v>
      </x:c>
      <x:c r="D6" s="60" t="n">
        <x:v>26</x:v>
      </x:c>
      <x:c r="E6" s="95" t="n">
        <x:v>18000</x:v>
      </x:c>
      <x:c r="F6" s="60" t="n">
        <x:v>0</x:v>
      </x:c>
      <x:c r="G6" s="60" t="str">
        <x:v>Received—not reviewed</x:v>
      </x:c>
      <x:c r="H6" s="60" t="str">
        <x:v>Fictional participation record</x:v>
      </x:c>
      <x:c r="I6" s="61" t="str">
        <x:v>Patient demand, fee terms, and administrative burden remain assumptions.</x:v>
      </x:c>
    </x:row>
    <x:row r="7">
      <x:c r="A7" s="36" t="str">
        <x:v>Pursue an individual amendment</x:v>
      </x:c>
      <x:c r="B7" s="62" t="n">
        <x:v>150</x:v>
      </x:c>
      <x:c r="C7" s="97" t="n">
        <x:v>78000</x:v>
      </x:c>
      <x:c r="D7" s="58" t="n">
        <x:v>32</x:v>
      </x:c>
      <x:c r="E7" s="97" t="n">
        <x:v>25000</x:v>
      </x:c>
      <x:c r="F7" s="58" t="n">
        <x:v>8</x:v>
      </x:c>
      <x:c r="G7" s="58" t="str">
        <x:v>Requested</x:v>
      </x:c>
      <x:c r="H7" s="58" t="str"/>
      <x:c r="I7" s="63" t="str">
        <x:v>A requested amendment may be declined or may change other terms.</x:v>
      </x:c>
    </x:row>
    <x:row r="8">
      <x:c r="A8" s="36" t="str">
        <x:v>Alternative documented network path</x:v>
      </x:c>
      <x:c r="B8" s="62" t="n">
        <x:v>140</x:v>
      </x:c>
      <x:c r="C8" s="97" t="n">
        <x:v>70000</x:v>
      </x:c>
      <x:c r="D8" s="58" t="n">
        <x:v>30</x:v>
      </x:c>
      <x:c r="E8" s="97" t="n">
        <x:v>42000</x:v>
      </x:c>
      <x:c r="F8" s="58" t="n">
        <x:v>12</x:v>
      </x:c>
      <x:c r="G8" s="58" t="str">
        <x:v>Requested</x:v>
      </x:c>
      <x:c r="H8" s="58" t="str"/>
      <x:c r="I8" s="63" t="str">
        <x:v>Network leasing, conflicts, and fee hierarchy require written review.</x:v>
      </x:c>
    </x:row>
    <x:row r="9">
      <x:c r="A9" s="36" t="str">
        <x:v>Leave network</x:v>
      </x:c>
      <x:c r="B9" s="64" t="n">
        <x:v>95</x:v>
      </x:c>
      <x:c r="C9" s="99" t="n">
        <x:v>61000</x:v>
      </x:c>
      <x:c r="D9" s="65" t="n">
        <x:v>19</x:v>
      </x:c>
      <x:c r="E9" s="99" t="n">
        <x:v>85000</x:v>
      </x:c>
      <x:c r="F9" s="65" t="n">
        <x:v>14</x:v>
      </x:c>
      <x:c r="G9" s="65" t="str">
        <x:v>Not requested</x:v>
      </x:c>
      <x:c r="H9" s="65" t="str"/>
      <x:c r="I9" s="66" t="str">
        <x:v>Attrition, continuity, emergency coverage, collection burden, and notice require review.</x:v>
      </x:c>
    </x:row>
  </x:sheetData>
  <x:mergeCells>
    <x:mergeCell ref="A1:I1"/>
    <x:mergeCell ref="A2:I3"/>
  </x:mergeCells>
  <x:dataValidations count="1">
    <x:dataValidation type="list" sqref="G6:G9">
      <x:formula1>"Not requested,Requested,Received—not reviewed,Reviewed with limits"</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9" hidden="0" customWidth="1"/>
    <x:col min="2" max="2" width="24" hidden="0" customWidth="1"/>
    <x:col min="3" max="3" width="16" hidden="0" customWidth="1"/>
    <x:col min="4" max="4" width="24" hidden="0" customWidth="1"/>
    <x:col min="5" max="5" width="19" hidden="0" customWidth="1"/>
    <x:col min="6" max="6" width="19" hidden="0" customWidth="1"/>
    <x:col min="7" max="7" width="22" hidden="0" customWidth="1"/>
    <x:col min="8" max="8" width="36" hidden="0" customWidth="1"/>
    <x:col min="9" max="9" width="38" hidden="0" customWidth="1"/>
    <x:col min="10" max="10" width="18" hidden="0" customWidth="1"/>
    <x:col min="11" max="11" width="18" hidden="0" customWidth="1"/>
    <x:col min="12" max="12" width="18" hidden="0" customWidth="1"/>
  </x:cols>
  <x:sheetData>
    <x:row r="1" ht="34" customHeight="1">
      <x:c r="A1" s="3" t="str">
        <x:v>Payment-event ledger</x:v>
      </x:c>
      <x:c r="B1" s="3"/>
      <x:c r="C1" s="3"/>
      <x:c r="D1" s="3"/>
      <x:c r="E1" s="3"/>
      <x:c r="F1" s="3"/>
      <x:c r="G1" s="3"/>
      <x:c r="H1" s="3"/>
      <x:c r="I1" s="3"/>
      <x:c r="J1" s="3"/>
      <x:c r="K1" s="3"/>
      <x:c r="L1" s="3"/>
    </x:row>
    <x:row r="2" ht="27" customHeight="1">
      <x:c r="A2" s="7" t="str">
        <x:v>Separate the service period, cash period, event, amount, treatment, evidence, and next action. Missing or unknown cash treatment stays unresolved; only labeled cash movements enter reduction or recovery totals.</x:v>
      </x:c>
      <x:c r="B2" s="7"/>
      <x:c r="C2" s="7"/>
      <x:c r="D2" s="7"/>
      <x:c r="E2" s="7"/>
      <x:c r="F2" s="7"/>
      <x:c r="G2" s="7"/>
      <x:c r="H2" s="7"/>
      <x:c r="I2" s="7"/>
      <x:c r="J2" s="7"/>
      <x:c r="K2" s="7"/>
      <x:c r="L2" s="7"/>
    </x:row>
    <x:row r="3" ht="27" customHeight="1">
      <x:c r="A3" s="7"/>
      <x:c r="B3" s="7"/>
      <x:c r="C3" s="7"/>
      <x:c r="D3" s="7"/>
      <x:c r="E3" s="7"/>
      <x:c r="F3" s="7"/>
      <x:c r="G3" s="7"/>
      <x:c r="H3" s="7"/>
      <x:c r="I3" s="7"/>
      <x:c r="J3" s="7"/>
      <x:c r="K3" s="7"/>
      <x:c r="L3" s="7"/>
    </x:row>
    <x:row r="5" ht="42" customHeight="1">
      <x:c r="A5" s="129" t="str">
        <x:v>Event code</x:v>
      </x:c>
      <x:c r="B5" s="130" t="str">
        <x:v>Event type</x:v>
      </x:c>
      <x:c r="C5" s="130" t="str">
        <x:v>Amount</x:v>
      </x:c>
      <x:c r="D5" s="130" t="str">
        <x:v>Cash treatment</x:v>
      </x:c>
      <x:c r="E5" s="130" t="str">
        <x:v>Broad service period</x:v>
      </x:c>
      <x:c r="F5" s="130" t="str">
        <x:v>Broad cash period</x:v>
      </x:c>
      <x:c r="G5" s="130" t="str">
        <x:v>Evidence status</x:v>
      </x:c>
      <x:c r="H5" s="130" t="str">
        <x:v>Supporting record</x:v>
      </x:c>
      <x:c r="I5" s="130" t="str">
        <x:v>Next action</x:v>
      </x:c>
      <x:c r="J5" s="130" t="str">
        <x:v>Cash reduction</x:v>
      </x:c>
      <x:c r="K5" s="130" t="str">
        <x:v>Cash recovery</x:v>
      </x:c>
      <x:c r="L5" s="131" t="str">
        <x:v>Unresolved</x:v>
      </x:c>
    </x:row>
    <x:row r="6">
      <x:c r="A6" s="35"/>
      <x:c r="B6" s="59"/>
      <x:c r="C6" s="144"/>
      <x:c r="D6" s="136"/>
      <x:c r="E6" s="60"/>
      <x:c r="F6" s="60"/>
      <x:c r="G6" s="60"/>
      <x:c r="H6" s="60"/>
      <x:c r="I6" s="61"/>
      <x:c r="J6" s="81" t="str">
        <x:f>IF(COUNTA(A6:I6)=0,"",IF(AND(A6&lt;&gt;"",ISNUMBER(C6),C6&gt;=0),IF(OR(D6="Offset future deposit",D6="Refund sent"),C6,0),"n.a."))</x:f>
      </x:c>
      <x:c r="K6" s="82" t="str">
        <x:f>IF(COUNTA(A6:I6)=0,"",IF(AND(A6&lt;&gt;"",ISNUMBER(C6),C6&gt;=0),IF(D6="Cash recovered",C6,0),"n.a."))</x:f>
      </x:c>
      <x:c r="L6" s="90" t="str">
        <x:f>IF(COUNTA(A6:I6)=0,"",IF(AND(A6&lt;&gt;"",ISNUMBER(C6),C6&gt;=0),IF(OR(D6="Offset future deposit",D6="Refund sent",D6="Cash recovered",D6="Resolved without cash"),0,C6),"n.a."))</x:f>
      </x:c>
    </x:row>
    <x:row r="7">
      <x:c r="A7" s="36"/>
      <x:c r="B7" s="62"/>
      <x:c r="C7" s="145"/>
      <x:c r="D7" s="137"/>
      <x:c r="E7" s="58"/>
      <x:c r="F7" s="58"/>
      <x:c r="G7" s="58"/>
      <x:c r="H7" s="58"/>
      <x:c r="I7" s="63"/>
      <x:c r="J7" s="83" t="str">
        <x:f>IF(COUNTA(A7:I7)=0,"",IF(AND(A7&lt;&gt;"",ISNUMBER(C7),C7&gt;=0),IF(OR(D7="Offset future deposit",D7="Refund sent"),C7,0),"n.a."))</x:f>
      </x:c>
      <x:c r="K7" s="84" t="str">
        <x:f>IF(COUNTA(A7:I7)=0,"",IF(AND(A7&lt;&gt;"",ISNUMBER(C7),C7&gt;=0),IF(D7="Cash recovered",C7,0),"n.a."))</x:f>
      </x:c>
      <x:c r="L7" s="91" t="str">
        <x:f>IF(COUNTA(A7:I7)=0,"",IF(AND(A7&lt;&gt;"",ISNUMBER(C7),C7&gt;=0),IF(OR(D7="Offset future deposit",D7="Refund sent",D7="Cash recovered",D7="Resolved without cash"),0,C7),"n.a."))</x:f>
      </x:c>
    </x:row>
    <x:row r="8">
      <x:c r="A8" s="36"/>
      <x:c r="B8" s="62"/>
      <x:c r="C8" s="145"/>
      <x:c r="D8" s="137"/>
      <x:c r="E8" s="58"/>
      <x:c r="F8" s="58"/>
      <x:c r="G8" s="58"/>
      <x:c r="H8" s="58"/>
      <x:c r="I8" s="63"/>
      <x:c r="J8" s="83" t="str">
        <x:f>IF(COUNTA(A8:I8)=0,"",IF(AND(A8&lt;&gt;"",ISNUMBER(C8),C8&gt;=0),IF(OR(D8="Offset future deposit",D8="Refund sent"),C8,0),"n.a."))</x:f>
      </x:c>
      <x:c r="K8" s="84" t="str">
        <x:f>IF(COUNTA(A8:I8)=0,"",IF(AND(A8&lt;&gt;"",ISNUMBER(C8),C8&gt;=0),IF(D8="Cash recovered",C8,0),"n.a."))</x:f>
      </x:c>
      <x:c r="L8" s="91" t="str">
        <x:f>IF(COUNTA(A8:I8)=0,"",IF(AND(A8&lt;&gt;"",ISNUMBER(C8),C8&gt;=0),IF(OR(D8="Offset future deposit",D8="Refund sent",D8="Cash recovered",D8="Resolved without cash"),0,C8),"n.a."))</x:f>
      </x:c>
    </x:row>
    <x:row r="9">
      <x:c r="A9" s="36"/>
      <x:c r="B9" s="62"/>
      <x:c r="C9" s="145"/>
      <x:c r="D9" s="137"/>
      <x:c r="E9" s="58"/>
      <x:c r="F9" s="58"/>
      <x:c r="G9" s="58"/>
      <x:c r="H9" s="58"/>
      <x:c r="I9" s="63"/>
      <x:c r="J9" s="83" t="str">
        <x:f>IF(COUNTA(A9:I9)=0,"",IF(AND(A9&lt;&gt;"",ISNUMBER(C9),C9&gt;=0),IF(OR(D9="Offset future deposit",D9="Refund sent"),C9,0),"n.a."))</x:f>
      </x:c>
      <x:c r="K9" s="84" t="str">
        <x:f>IF(COUNTA(A9:I9)=0,"",IF(AND(A9&lt;&gt;"",ISNUMBER(C9),C9&gt;=0),IF(D9="Cash recovered",C9,0),"n.a."))</x:f>
      </x:c>
      <x:c r="L9" s="91" t="str">
        <x:f>IF(COUNTA(A9:I9)=0,"",IF(AND(A9&lt;&gt;"",ISNUMBER(C9),C9&gt;=0),IF(OR(D9="Offset future deposit",D9="Refund sent",D9="Cash recovered",D9="Resolved without cash"),0,C9),"n.a."))</x:f>
      </x:c>
    </x:row>
    <x:row r="10">
      <x:c r="A10" s="36"/>
      <x:c r="B10" s="64"/>
      <x:c r="C10" s="146"/>
      <x:c r="D10" s="138"/>
      <x:c r="E10" s="65"/>
      <x:c r="F10" s="65"/>
      <x:c r="G10" s="65"/>
      <x:c r="H10" s="65"/>
      <x:c r="I10" s="66"/>
      <x:c r="J10" s="85" t="str">
        <x:f>IF(COUNTA(A10:I10)=0,"",IF(AND(A10&lt;&gt;"",ISNUMBER(C10),C10&gt;=0),IF(OR(D10="Offset future deposit",D10="Refund sent"),C10,0),"n.a."))</x:f>
      </x:c>
      <x:c r="K10" s="86" t="str">
        <x:f>IF(COUNTA(A10:I10)=0,"",IF(AND(A10&lt;&gt;"",ISNUMBER(C10),C10&gt;=0),IF(D10="Cash recovered",C10,0),"n.a."))</x:f>
      </x:c>
      <x:c r="L10" s="92" t="str">
        <x:f>IF(COUNTA(A10:I10)=0,"",IF(AND(A10&lt;&gt;"",ISNUMBER(C10),C10&gt;=0),IF(OR(D10="Offset future deposit",D10="Refund sent",D10="Cash recovered",D10="Resolved without cash"),0,C10),"n.a."))</x:f>
      </x:c>
    </x:row>
    <x:row r="11">
      <x:c r="A11"/>
      <x:c r="B11"/>
      <x:c r="C11" s="147"/>
      <x:c r="D11" s="139"/>
      <x:c r="J11" t="str">
        <x:f>IF(COUNTA(A11:I11)=0,"",IF(AND(A11&lt;&gt;"",ISNUMBER(C11),C11&gt;=0),IF(OR(D11="Offset future deposit",D11="Refund sent"),C11,0),"n.a."))</x:f>
      </x:c>
      <x:c r="K11" t="str">
        <x:f>IF(COUNTA(A11:I11)=0,"",IF(AND(A11&lt;&gt;"",ISNUMBER(C11),C11&gt;=0),IF(D11="Cash recovered",C11,0),"n.a."))</x:f>
      </x:c>
      <x:c r="L11" t="str">
        <x:f>IF(COUNTA(A11:I11)=0,"",IF(AND(A11&lt;&gt;"",ISNUMBER(C11),C11&gt;=0),IF(OR(D11="Offset future deposit",D11="Refund sent",D11="Cash recovered",D11="Resolved without cash"),0,C11),"n.a."))</x:f>
      </x:c>
    </x:row>
    <x:row r="12">
      <x:c r="C12" s="147"/>
      <x:c r="D12" s="139"/>
      <x:c r="J12" t="str">
        <x:f>IF(COUNTA(A12:I12)=0,"",IF(AND(A12&lt;&gt;"",ISNUMBER(C12),C12&gt;=0),IF(OR(D12="Offset future deposit",D12="Refund sent"),C12,0),"n.a."))</x:f>
      </x:c>
      <x:c r="K12" t="str">
        <x:f>IF(COUNTA(A12:I12)=0,"",IF(AND(A12&lt;&gt;"",ISNUMBER(C12),C12&gt;=0),IF(D12="Cash recovered",C12,0),"n.a."))</x:f>
      </x:c>
      <x:c r="L12" t="str">
        <x:f>IF(COUNTA(A12:I12)=0,"",IF(AND(A12&lt;&gt;"",ISNUMBER(C12),C12&gt;=0),IF(OR(D12="Offset future deposit",D12="Refund sent",D12="Cash recovered",D12="Resolved without cash"),0,C12),"n.a."))</x:f>
      </x:c>
    </x:row>
    <x:row r="13">
      <x:c r="C13" s="147"/>
      <x:c r="D13" s="139"/>
      <x:c r="J13" t="str">
        <x:f>IF(COUNTA(A13:I13)=0,"",IF(AND(A13&lt;&gt;"",ISNUMBER(C13),C13&gt;=0),IF(OR(D13="Offset future deposit",D13="Refund sent"),C13,0),"n.a."))</x:f>
      </x:c>
      <x:c r="K13" t="str">
        <x:f>IF(COUNTA(A13:I13)=0,"",IF(AND(A13&lt;&gt;"",ISNUMBER(C13),C13&gt;=0),IF(D13="Cash recovered",C13,0),"n.a."))</x:f>
      </x:c>
      <x:c r="L13" t="str">
        <x:f>IF(COUNTA(A13:I13)=0,"",IF(AND(A13&lt;&gt;"",ISNUMBER(C13),C13&gt;=0),IF(OR(D13="Offset future deposit",D13="Refund sent",D13="Cash recovered",D13="Resolved without cash"),0,C13),"n.a."))</x:f>
      </x:c>
    </x:row>
    <x:row r="14">
      <x:c r="C14" s="147"/>
      <x:c r="D14" s="139"/>
      <x:c r="J14" t="str">
        <x:f>IF(COUNTA(A14:I14)=0,"",IF(AND(A14&lt;&gt;"",ISNUMBER(C14),C14&gt;=0),IF(OR(D14="Offset future deposit",D14="Refund sent"),C14,0),"n.a."))</x:f>
      </x:c>
      <x:c r="K14" t="str">
        <x:f>IF(COUNTA(A14:I14)=0,"",IF(AND(A14&lt;&gt;"",ISNUMBER(C14),C14&gt;=0),IF(D14="Cash recovered",C14,0),"n.a."))</x:f>
      </x:c>
      <x:c r="L14" t="str">
        <x:f>IF(COUNTA(A14:I14)=0,"",IF(AND(A14&lt;&gt;"",ISNUMBER(C14),C14&gt;=0),IF(OR(D14="Offset future deposit",D14="Refund sent",D14="Cash recovered",D14="Resolved without cash"),0,C14),"n.a."))</x:f>
      </x:c>
    </x:row>
    <x:row r="15">
      <x:c r="C15" s="147"/>
      <x:c r="D15" s="139"/>
      <x:c r="J15" t="str">
        <x:f>IF(COUNTA(A15:I15)=0,"",IF(AND(A15&lt;&gt;"",ISNUMBER(C15),C15&gt;=0),IF(OR(D15="Offset future deposit",D15="Refund sent"),C15,0),"n.a."))</x:f>
      </x:c>
      <x:c r="K15" t="str">
        <x:f>IF(COUNTA(A15:I15)=0,"",IF(AND(A15&lt;&gt;"",ISNUMBER(C15),C15&gt;=0),IF(D15="Cash recovered",C15,0),"n.a."))</x:f>
      </x:c>
      <x:c r="L15" t="str">
        <x:f>IF(COUNTA(A15:I15)=0,"",IF(AND(A15&lt;&gt;"",ISNUMBER(C15),C15&gt;=0),IF(OR(D15="Offset future deposit",D15="Refund sent",D15="Cash recovered",D15="Resolved without cash"),0,C15),"n.a."))</x:f>
      </x:c>
    </x:row>
    <x:row r="16">
      <x:c r="C16" s="147"/>
      <x:c r="D16" s="139"/>
      <x:c r="J16" t="str">
        <x:f>IF(COUNTA(A16:I16)=0,"",IF(AND(A16&lt;&gt;"",ISNUMBER(C16),C16&gt;=0),IF(OR(D16="Offset future deposit",D16="Refund sent"),C16,0),"n.a."))</x:f>
      </x:c>
      <x:c r="K16" t="str">
        <x:f>IF(COUNTA(A16:I16)=0,"",IF(AND(A16&lt;&gt;"",ISNUMBER(C16),C16&gt;=0),IF(D16="Cash recovered",C16,0),"n.a."))</x:f>
      </x:c>
      <x:c r="L16" t="str">
        <x:f>IF(COUNTA(A16:I16)=0,"",IF(AND(A16&lt;&gt;"",ISNUMBER(C16),C16&gt;=0),IF(OR(D16="Offset future deposit",D16="Refund sent",D16="Cash recovered",D16="Resolved without cash"),0,C16),"n.a."))</x:f>
      </x:c>
    </x:row>
    <x:row r="17">
      <x:c r="C17" s="147"/>
      <x:c r="D17" s="139"/>
      <x:c r="J17" t="str">
        <x:f>IF(COUNTA(A17:I17)=0,"",IF(AND(A17&lt;&gt;"",ISNUMBER(C17),C17&gt;=0),IF(OR(D17="Offset future deposit",D17="Refund sent"),C17,0),"n.a."))</x:f>
      </x:c>
      <x:c r="K17" t="str">
        <x:f>IF(COUNTA(A17:I17)=0,"",IF(AND(A17&lt;&gt;"",ISNUMBER(C17),C17&gt;=0),IF(D17="Cash recovered",C17,0),"n.a."))</x:f>
      </x:c>
      <x:c r="L17" t="str">
        <x:f>IF(COUNTA(A17:I17)=0,"",IF(AND(A17&lt;&gt;"",ISNUMBER(C17),C17&gt;=0),IF(OR(D17="Offset future deposit",D17="Refund sent",D17="Cash recovered",D17="Resolved without cash"),0,C17),"n.a."))</x:f>
      </x:c>
    </x:row>
    <x:row r="18">
      <x:c r="C18" s="147"/>
      <x:c r="D18" s="139"/>
      <x:c r="J18" t="str">
        <x:f>IF(COUNTA(A18:I18)=0,"",IF(AND(A18&lt;&gt;"",ISNUMBER(C18),C18&gt;=0),IF(OR(D18="Offset future deposit",D18="Refund sent"),C18,0),"n.a."))</x:f>
      </x:c>
      <x:c r="K18" t="str">
        <x:f>IF(COUNTA(A18:I18)=0,"",IF(AND(A18&lt;&gt;"",ISNUMBER(C18),C18&gt;=0),IF(D18="Cash recovered",C18,0),"n.a."))</x:f>
      </x:c>
      <x:c r="L18" t="str">
        <x:f>IF(COUNTA(A18:I18)=0,"",IF(AND(A18&lt;&gt;"",ISNUMBER(C18),C18&gt;=0),IF(OR(D18="Offset future deposit",D18="Refund sent",D18="Cash recovered",D18="Resolved without cash"),0,C18),"n.a."))</x:f>
      </x:c>
    </x:row>
    <x:row r="19">
      <x:c r="C19" s="147"/>
      <x:c r="D19" s="139"/>
      <x:c r="J19" t="str">
        <x:f>IF(COUNTA(A19:I19)=0,"",IF(AND(A19&lt;&gt;"",ISNUMBER(C19),C19&gt;=0),IF(OR(D19="Offset future deposit",D19="Refund sent"),C19,0),"n.a."))</x:f>
      </x:c>
      <x:c r="K19" t="str">
        <x:f>IF(COUNTA(A19:I19)=0,"",IF(AND(A19&lt;&gt;"",ISNUMBER(C19),C19&gt;=0),IF(D19="Cash recovered",C19,0),"n.a."))</x:f>
      </x:c>
      <x:c r="L19" t="str">
        <x:f>IF(COUNTA(A19:I19)=0,"",IF(AND(A19&lt;&gt;"",ISNUMBER(C19),C19&gt;=0),IF(OR(D19="Offset future deposit",D19="Refund sent",D19="Cash recovered",D19="Resolved without cash"),0,C19),"n.a."))</x:f>
      </x:c>
    </x:row>
    <x:row r="20">
      <x:c r="C20" s="147"/>
      <x:c r="D20" s="139"/>
      <x:c r="J20" t="str">
        <x:f>IF(COUNTA(A20:I20)=0,"",IF(AND(A20&lt;&gt;"",ISNUMBER(C20),C20&gt;=0),IF(OR(D20="Offset future deposit",D20="Refund sent"),C20,0),"n.a."))</x:f>
      </x:c>
      <x:c r="K20" t="str">
        <x:f>IF(COUNTA(A20:I20)=0,"",IF(AND(A20&lt;&gt;"",ISNUMBER(C20),C20&gt;=0),IF(D20="Cash recovered",C20,0),"n.a."))</x:f>
      </x:c>
      <x:c r="L20" t="str">
        <x:f>IF(COUNTA(A20:I20)=0,"",IF(AND(A20&lt;&gt;"",ISNUMBER(C20),C20&gt;=0),IF(OR(D20="Offset future deposit",D20="Refund sent",D20="Cash recovered",D20="Resolved without cash"),0,C20),"n.a."))</x:f>
      </x:c>
    </x:row>
    <x:row r="21">
      <x:c r="C21" s="147"/>
      <x:c r="D21" s="139"/>
      <x:c r="J21" t="str">
        <x:f>IF(COUNTA(A21:I21)=0,"",IF(AND(A21&lt;&gt;"",ISNUMBER(C21),C21&gt;=0),IF(OR(D21="Offset future deposit",D21="Refund sent"),C21,0),"n.a."))</x:f>
      </x:c>
      <x:c r="K21" t="str">
        <x:f>IF(COUNTA(A21:I21)=0,"",IF(AND(A21&lt;&gt;"",ISNUMBER(C21),C21&gt;=0),IF(D21="Cash recovered",C21,0),"n.a."))</x:f>
      </x:c>
      <x:c r="L21" t="str">
        <x:f>IF(COUNTA(A21:I21)=0,"",IF(AND(A21&lt;&gt;"",ISNUMBER(C21),C21&gt;=0),IF(OR(D21="Offset future deposit",D21="Refund sent",D21="Cash recovered",D21="Resolved without cash"),0,C21),"n.a."))</x:f>
      </x:c>
    </x:row>
    <x:row r="22">
      <x:c r="C22" s="147"/>
      <x:c r="D22" s="139"/>
      <x:c r="J22" t="str">
        <x:f>IF(COUNTA(A22:I22)=0,"",IF(AND(A22&lt;&gt;"",ISNUMBER(C22),C22&gt;=0),IF(OR(D22="Offset future deposit",D22="Refund sent"),C22,0),"n.a."))</x:f>
      </x:c>
      <x:c r="K22" t="str">
        <x:f>IF(COUNTA(A22:I22)=0,"",IF(AND(A22&lt;&gt;"",ISNUMBER(C22),C22&gt;=0),IF(D22="Cash recovered",C22,0),"n.a."))</x:f>
      </x:c>
      <x:c r="L22" t="str">
        <x:f>IF(COUNTA(A22:I22)=0,"",IF(AND(A22&lt;&gt;"",ISNUMBER(C22),C22&gt;=0),IF(OR(D22="Offset future deposit",D22="Refund sent",D22="Cash recovered",D22="Resolved without cash"),0,C22),"n.a."))</x:f>
      </x:c>
    </x:row>
    <x:row r="23">
      <x:c r="C23" s="147"/>
      <x:c r="D23" s="139"/>
      <x:c r="J23" t="str">
        <x:f>IF(COUNTA(A23:I23)=0,"",IF(AND(A23&lt;&gt;"",ISNUMBER(C23),C23&gt;=0),IF(OR(D23="Offset future deposit",D23="Refund sent"),C23,0),"n.a."))</x:f>
      </x:c>
      <x:c r="K23" t="str">
        <x:f>IF(COUNTA(A23:I23)=0,"",IF(AND(A23&lt;&gt;"",ISNUMBER(C23),C23&gt;=0),IF(D23="Cash recovered",C23,0),"n.a."))</x:f>
      </x:c>
      <x:c r="L23" t="str">
        <x:f>IF(COUNTA(A23:I23)=0,"",IF(AND(A23&lt;&gt;"",ISNUMBER(C23),C23&gt;=0),IF(OR(D23="Offset future deposit",D23="Refund sent",D23="Cash recovered",D23="Resolved without cash"),0,C23),"n.a."))</x:f>
      </x:c>
    </x:row>
    <x:row r="24">
      <x:c r="C24" s="147"/>
      <x:c r="D24" s="139"/>
      <x:c r="J24" t="str">
        <x:f>IF(COUNTA(A24:I24)=0,"",IF(AND(A24&lt;&gt;"",ISNUMBER(C24),C24&gt;=0),IF(OR(D24="Offset future deposit",D24="Refund sent"),C24,0),"n.a."))</x:f>
      </x:c>
      <x:c r="K24" t="str">
        <x:f>IF(COUNTA(A24:I24)=0,"",IF(AND(A24&lt;&gt;"",ISNUMBER(C24),C24&gt;=0),IF(D24="Cash recovered",C24,0),"n.a."))</x:f>
      </x:c>
      <x:c r="L24" t="str">
        <x:f>IF(COUNTA(A24:I24)=0,"",IF(AND(A24&lt;&gt;"",ISNUMBER(C24),C24&gt;=0),IF(OR(D24="Offset future deposit",D24="Refund sent",D24="Cash recovered",D24="Resolved without cash"),0,C24),"n.a."))</x:f>
      </x:c>
    </x:row>
    <x:row r="25">
      <x:c r="C25" s="147"/>
      <x:c r="D25" s="139"/>
      <x:c r="J25" t="str">
        <x:f>IF(COUNTA(A25:I25)=0,"",IF(AND(A25&lt;&gt;"",ISNUMBER(C25),C25&gt;=0),IF(OR(D25="Offset future deposit",D25="Refund sent"),C25,0),"n.a."))</x:f>
      </x:c>
      <x:c r="K25" t="str">
        <x:f>IF(COUNTA(A25:I25)=0,"",IF(AND(A25&lt;&gt;"",ISNUMBER(C25),C25&gt;=0),IF(D25="Cash recovered",C25,0),"n.a."))</x:f>
      </x:c>
      <x:c r="L25" t="str">
        <x:f>IF(COUNTA(A25:I25)=0,"",IF(AND(A25&lt;&gt;"",ISNUMBER(C25),C25&gt;=0),IF(OR(D25="Offset future deposit",D25="Refund sent",D25="Cash recovered",D25="Resolved without cash"),0,C25),"n.a."))</x:f>
      </x:c>
    </x:row>
    <x:row r="26">
      <x:c r="C26" s="147"/>
      <x:c r="D26" s="139"/>
      <x:c r="J26" t="str">
        <x:f>IF(COUNTA(A26:I26)=0,"",IF(AND(A26&lt;&gt;"",ISNUMBER(C26),C26&gt;=0),IF(OR(D26="Offset future deposit",D26="Refund sent"),C26,0),"n.a."))</x:f>
      </x:c>
      <x:c r="K26" t="str">
        <x:f>IF(COUNTA(A26:I26)=0,"",IF(AND(A26&lt;&gt;"",ISNUMBER(C26),C26&gt;=0),IF(D26="Cash recovered",C26,0),"n.a."))</x:f>
      </x:c>
      <x:c r="L26" t="str">
        <x:f>IF(COUNTA(A26:I26)=0,"",IF(AND(A26&lt;&gt;"",ISNUMBER(C26),C26&gt;=0),IF(OR(D26="Offset future deposit",D26="Refund sent",D26="Cash recovered",D26="Resolved without cash"),0,C26),"n.a."))</x:f>
      </x:c>
    </x:row>
    <x:row r="27">
      <x:c r="C27" s="147"/>
      <x:c r="D27" s="139"/>
      <x:c r="J27" t="str">
        <x:f>IF(COUNTA(A27:I27)=0,"",IF(AND(A27&lt;&gt;"",ISNUMBER(C27),C27&gt;=0),IF(OR(D27="Offset future deposit",D27="Refund sent"),C27,0),"n.a."))</x:f>
      </x:c>
      <x:c r="K27" t="str">
        <x:f>IF(COUNTA(A27:I27)=0,"",IF(AND(A27&lt;&gt;"",ISNUMBER(C27),C27&gt;=0),IF(D27="Cash recovered",C27,0),"n.a."))</x:f>
      </x:c>
      <x:c r="L27" t="str">
        <x:f>IF(COUNTA(A27:I27)=0,"",IF(AND(A27&lt;&gt;"",ISNUMBER(C27),C27&gt;=0),IF(OR(D27="Offset future deposit",D27="Refund sent",D27="Cash recovered",D27="Resolved without cash"),0,C27),"n.a."))</x:f>
      </x:c>
    </x:row>
    <x:row r="28">
      <x:c r="C28" s="147"/>
      <x:c r="D28" s="139"/>
      <x:c r="J28" t="str">
        <x:f>IF(COUNTA(A28:I28)=0,"",IF(AND(A28&lt;&gt;"",ISNUMBER(C28),C28&gt;=0),IF(OR(D28="Offset future deposit",D28="Refund sent"),C28,0),"n.a."))</x:f>
      </x:c>
      <x:c r="K28" t="str">
        <x:f>IF(COUNTA(A28:I28)=0,"",IF(AND(A28&lt;&gt;"",ISNUMBER(C28),C28&gt;=0),IF(D28="Cash recovered",C28,0),"n.a."))</x:f>
      </x:c>
      <x:c r="L28" t="str">
        <x:f>IF(COUNTA(A28:I28)=0,"",IF(AND(A28&lt;&gt;"",ISNUMBER(C28),C28&gt;=0),IF(OR(D28="Offset future deposit",D28="Refund sent",D28="Cash recovered",D28="Resolved without cash"),0,C28),"n.a."))</x:f>
      </x:c>
    </x:row>
    <x:row r="29">
      <x:c r="C29" s="147"/>
      <x:c r="D29" s="139"/>
      <x:c r="J29" t="str">
        <x:f>IF(COUNTA(A29:I29)=0,"",IF(AND(A29&lt;&gt;"",ISNUMBER(C29),C29&gt;=0),IF(OR(D29="Offset future deposit",D29="Refund sent"),C29,0),"n.a."))</x:f>
      </x:c>
      <x:c r="K29" t="str">
        <x:f>IF(COUNTA(A29:I29)=0,"",IF(AND(A29&lt;&gt;"",ISNUMBER(C29),C29&gt;=0),IF(D29="Cash recovered",C29,0),"n.a."))</x:f>
      </x:c>
      <x:c r="L29" t="str">
        <x:f>IF(COUNTA(A29:I29)=0,"",IF(AND(A29&lt;&gt;"",ISNUMBER(C29),C29&gt;=0),IF(OR(D29="Offset future deposit",D29="Refund sent",D29="Cash recovered",D29="Resolved without cash"),0,C29),"n.a."))</x:f>
      </x:c>
    </x:row>
    <x:row r="30">
      <x:c r="C30" s="147"/>
      <x:c r="D30" s="139"/>
      <x:c r="J30" t="str">
        <x:f>IF(COUNTA(A30:I30)=0,"",IF(AND(A30&lt;&gt;"",ISNUMBER(C30),C30&gt;=0),IF(OR(D30="Offset future deposit",D30="Refund sent"),C30,0),"n.a."))</x:f>
      </x:c>
      <x:c r="K30" t="str">
        <x:f>IF(COUNTA(A30:I30)=0,"",IF(AND(A30&lt;&gt;"",ISNUMBER(C30),C30&gt;=0),IF(D30="Cash recovered",C30,0),"n.a."))</x:f>
      </x:c>
      <x:c r="L30" t="str">
        <x:f>IF(COUNTA(A30:I30)=0,"",IF(AND(A30&lt;&gt;"",ISNUMBER(C30),C30&gt;=0),IF(OR(D30="Offset future deposit",D30="Refund sent",D30="Cash recovered",D30="Resolved without cash"),0,C30),"n.a."))</x:f>
      </x:c>
    </x:row>
    <x:row r="31">
      <x:c r="C31" s="147"/>
      <x:c r="D31" s="139"/>
      <x:c r="J31" t="str">
        <x:f>IF(COUNTA(A31:I31)=0,"",IF(AND(A31&lt;&gt;"",ISNUMBER(C31),C31&gt;=0),IF(OR(D31="Offset future deposit",D31="Refund sent"),C31,0),"n.a."))</x:f>
      </x:c>
      <x:c r="K31" t="str">
        <x:f>IF(COUNTA(A31:I31)=0,"",IF(AND(A31&lt;&gt;"",ISNUMBER(C31),C31&gt;=0),IF(D31="Cash recovered",C31,0),"n.a."))</x:f>
      </x:c>
      <x:c r="L31" t="str">
        <x:f>IF(COUNTA(A31:I31)=0,"",IF(AND(A31&lt;&gt;"",ISNUMBER(C31),C31&gt;=0),IF(OR(D31="Offset future deposit",D31="Refund sent",D31="Cash recovered",D31="Resolved without cash"),0,C31),"n.a."))</x:f>
      </x:c>
    </x:row>
    <x:row r="32">
      <x:c r="C32" s="147"/>
      <x:c r="D32" s="139"/>
      <x:c r="J32" t="str">
        <x:f>IF(COUNTA(A32:I32)=0,"",IF(AND(A32&lt;&gt;"",ISNUMBER(C32),C32&gt;=0),IF(OR(D32="Offset future deposit",D32="Refund sent"),C32,0),"n.a."))</x:f>
      </x:c>
      <x:c r="K32" t="str">
        <x:f>IF(COUNTA(A32:I32)=0,"",IF(AND(A32&lt;&gt;"",ISNUMBER(C32),C32&gt;=0),IF(D32="Cash recovered",C32,0),"n.a."))</x:f>
      </x:c>
      <x:c r="L32" t="str">
        <x:f>IF(COUNTA(A32:I32)=0,"",IF(AND(A32&lt;&gt;"",ISNUMBER(C32),C32&gt;=0),IF(OR(D32="Offset future deposit",D32="Refund sent",D32="Cash recovered",D32="Resolved without cash"),0,C32),"n.a."))</x:f>
      </x:c>
    </x:row>
    <x:row r="33">
      <x:c r="C33" s="147"/>
      <x:c r="D33" s="139"/>
      <x:c r="J33" t="str">
        <x:f>IF(COUNTA(A33:I33)=0,"",IF(AND(A33&lt;&gt;"",ISNUMBER(C33),C33&gt;=0),IF(OR(D33="Offset future deposit",D33="Refund sent"),C33,0),"n.a."))</x:f>
      </x:c>
      <x:c r="K33" t="str">
        <x:f>IF(COUNTA(A33:I33)=0,"",IF(AND(A33&lt;&gt;"",ISNUMBER(C33),C33&gt;=0),IF(D33="Cash recovered",C33,0),"n.a."))</x:f>
      </x:c>
      <x:c r="L33" t="str">
        <x:f>IF(COUNTA(A33:I33)=0,"",IF(AND(A33&lt;&gt;"",ISNUMBER(C33),C33&gt;=0),IF(OR(D33="Offset future deposit",D33="Refund sent",D33="Cash recovered",D33="Resolved without cash"),0,C33),"n.a."))</x:f>
      </x:c>
    </x:row>
    <x:row r="34">
      <x:c r="C34" s="147"/>
      <x:c r="D34" s="139"/>
      <x:c r="J34" t="str">
        <x:f>IF(COUNTA(A34:I34)=0,"",IF(AND(A34&lt;&gt;"",ISNUMBER(C34),C34&gt;=0),IF(OR(D34="Offset future deposit",D34="Refund sent"),C34,0),"n.a."))</x:f>
      </x:c>
      <x:c r="K34" t="str">
        <x:f>IF(COUNTA(A34:I34)=0,"",IF(AND(A34&lt;&gt;"",ISNUMBER(C34),C34&gt;=0),IF(D34="Cash recovered",C34,0),"n.a."))</x:f>
      </x:c>
      <x:c r="L34" t="str">
        <x:f>IF(COUNTA(A34:I34)=0,"",IF(AND(A34&lt;&gt;"",ISNUMBER(C34),C34&gt;=0),IF(OR(D34="Offset future deposit",D34="Refund sent",D34="Cash recovered",D34="Resolved without cash"),0,C34),"n.a."))</x:f>
      </x:c>
    </x:row>
    <x:row r="35">
      <x:c r="C35" s="147"/>
      <x:c r="D35" s="139"/>
      <x:c r="J35" t="str">
        <x:f>IF(COUNTA(A35:I35)=0,"",IF(AND(A35&lt;&gt;"",ISNUMBER(C35),C35&gt;=0),IF(OR(D35="Offset future deposit",D35="Refund sent"),C35,0),"n.a."))</x:f>
      </x:c>
      <x:c r="K35" t="str">
        <x:f>IF(COUNTA(A35:I35)=0,"",IF(AND(A35&lt;&gt;"",ISNUMBER(C35),C35&gt;=0),IF(D35="Cash recovered",C35,0),"n.a."))</x:f>
      </x:c>
      <x:c r="L35" t="str">
        <x:f>IF(COUNTA(A35:I35)=0,"",IF(AND(A35&lt;&gt;"",ISNUMBER(C35),C35&gt;=0),IF(OR(D35="Offset future deposit",D35="Refund sent",D35="Cash recovered",D35="Resolved without cash"),0,C35),"n.a."))</x:f>
      </x:c>
    </x:row>
    <x:row r="36">
      <x:c r="C36" s="147"/>
      <x:c r="D36" s="139"/>
      <x:c r="J36" t="str">
        <x:f>IF(COUNTA(A36:I36)=0,"",IF(AND(A36&lt;&gt;"",ISNUMBER(C36),C36&gt;=0),IF(OR(D36="Offset future deposit",D36="Refund sent"),C36,0),"n.a."))</x:f>
      </x:c>
      <x:c r="K36" t="str">
        <x:f>IF(COUNTA(A36:I36)=0,"",IF(AND(A36&lt;&gt;"",ISNUMBER(C36),C36&gt;=0),IF(D36="Cash recovered",C36,0),"n.a."))</x:f>
      </x:c>
      <x:c r="L36" t="str">
        <x:f>IF(COUNTA(A36:I36)=0,"",IF(AND(A36&lt;&gt;"",ISNUMBER(C36),C36&gt;=0),IF(OR(D36="Offset future deposit",D36="Refund sent",D36="Cash recovered",D36="Resolved without cash"),0,C36),"n.a."))</x:f>
      </x:c>
    </x:row>
    <x:row r="37">
      <x:c r="C37" s="147"/>
      <x:c r="D37" s="139"/>
      <x:c r="J37" t="str">
        <x:f>IF(COUNTA(A37:I37)=0,"",IF(AND(A37&lt;&gt;"",ISNUMBER(C37),C37&gt;=0),IF(OR(D37="Offset future deposit",D37="Refund sent"),C37,0),"n.a."))</x:f>
      </x:c>
      <x:c r="K37" t="str">
        <x:f>IF(COUNTA(A37:I37)=0,"",IF(AND(A37&lt;&gt;"",ISNUMBER(C37),C37&gt;=0),IF(D37="Cash recovered",C37,0),"n.a."))</x:f>
      </x:c>
      <x:c r="L37" t="str">
        <x:f>IF(COUNTA(A37:I37)=0,"",IF(AND(A37&lt;&gt;"",ISNUMBER(C37),C37&gt;=0),IF(OR(D37="Offset future deposit",D37="Refund sent",D37="Cash recovered",D37="Resolved without cash"),0,C37),"n.a."))</x:f>
      </x:c>
    </x:row>
    <x:row r="38">
      <x:c r="C38" s="147"/>
      <x:c r="D38" s="139"/>
      <x:c r="J38" t="str">
        <x:f>IF(COUNTA(A38:I38)=0,"",IF(AND(A38&lt;&gt;"",ISNUMBER(C38),C38&gt;=0),IF(OR(D38="Offset future deposit",D38="Refund sent"),C38,0),"n.a."))</x:f>
      </x:c>
      <x:c r="K38" t="str">
        <x:f>IF(COUNTA(A38:I38)=0,"",IF(AND(A38&lt;&gt;"",ISNUMBER(C38),C38&gt;=0),IF(D38="Cash recovered",C38,0),"n.a."))</x:f>
      </x:c>
      <x:c r="L38" t="str">
        <x:f>IF(COUNTA(A38:I38)=0,"",IF(AND(A38&lt;&gt;"",ISNUMBER(C38),C38&gt;=0),IF(OR(D38="Offset future deposit",D38="Refund sent",D38="Cash recovered",D38="Resolved without cash"),0,C38),"n.a."))</x:f>
      </x:c>
    </x:row>
    <x:row r="39">
      <x:c r="C39" s="147"/>
      <x:c r="D39" s="139"/>
      <x:c r="J39" t="str">
        <x:f>IF(COUNTA(A39:I39)=0,"",IF(AND(A39&lt;&gt;"",ISNUMBER(C39),C39&gt;=0),IF(OR(D39="Offset future deposit",D39="Refund sent"),C39,0),"n.a."))</x:f>
      </x:c>
      <x:c r="K39" t="str">
        <x:f>IF(COUNTA(A39:I39)=0,"",IF(AND(A39&lt;&gt;"",ISNUMBER(C39),C39&gt;=0),IF(D39="Cash recovered",C39,0),"n.a."))</x:f>
      </x:c>
      <x:c r="L39" t="str">
        <x:f>IF(COUNTA(A39:I39)=0,"",IF(AND(A39&lt;&gt;"",ISNUMBER(C39),C39&gt;=0),IF(OR(D39="Offset future deposit",D39="Refund sent",D39="Cash recovered",D39="Resolved without cash"),0,C39),"n.a."))</x:f>
      </x:c>
    </x:row>
    <x:row r="40">
      <x:c r="C40" s="147"/>
      <x:c r="D40" s="139"/>
      <x:c r="J40" t="str">
        <x:f>IF(COUNTA(A40:I40)=0,"",IF(AND(A40&lt;&gt;"",ISNUMBER(C40),C40&gt;=0),IF(OR(D40="Offset future deposit",D40="Refund sent"),C40,0),"n.a."))</x:f>
      </x:c>
      <x:c r="K40" t="str">
        <x:f>IF(COUNTA(A40:I40)=0,"",IF(AND(A40&lt;&gt;"",ISNUMBER(C40),C40&gt;=0),IF(D40="Cash recovered",C40,0),"n.a."))</x:f>
      </x:c>
      <x:c r="L40" t="str">
        <x:f>IF(COUNTA(A40:I40)=0,"",IF(AND(A40&lt;&gt;"",ISNUMBER(C40),C40&gt;=0),IF(OR(D40="Offset future deposit",D40="Refund sent",D40="Cash recovered",D40="Resolved without cash"),0,C40),"n.a."))</x:f>
      </x:c>
    </x:row>
    <x:row r="41">
      <x:c r="C41" s="147"/>
      <x:c r="D41" s="139"/>
      <x:c r="J41" t="str">
        <x:f>IF(COUNTA(A41:I41)=0,"",IF(AND(A41&lt;&gt;"",ISNUMBER(C41),C41&gt;=0),IF(OR(D41="Offset future deposit",D41="Refund sent"),C41,0),"n.a."))</x:f>
      </x:c>
      <x:c r="K41" t="str">
        <x:f>IF(COUNTA(A41:I41)=0,"",IF(AND(A41&lt;&gt;"",ISNUMBER(C41),C41&gt;=0),IF(D41="Cash recovered",C41,0),"n.a."))</x:f>
      </x:c>
      <x:c r="L41" t="str">
        <x:f>IF(COUNTA(A41:I41)=0,"",IF(AND(A41&lt;&gt;"",ISNUMBER(C41),C41&gt;=0),IF(OR(D41="Offset future deposit",D41="Refund sent",D41="Cash recovered",D41="Resolved without cash"),0,C41),"n.a."))</x:f>
      </x:c>
    </x:row>
    <x:row r="42">
      <x:c r="C42" s="147"/>
      <x:c r="D42" s="139"/>
      <x:c r="J42" t="str">
        <x:f>IF(COUNTA(A42:I42)=0,"",IF(AND(A42&lt;&gt;"",ISNUMBER(C42),C42&gt;=0),IF(OR(D42="Offset future deposit",D42="Refund sent"),C42,0),"n.a."))</x:f>
      </x:c>
      <x:c r="K42" t="str">
        <x:f>IF(COUNTA(A42:I42)=0,"",IF(AND(A42&lt;&gt;"",ISNUMBER(C42),C42&gt;=0),IF(D42="Cash recovered",C42,0),"n.a."))</x:f>
      </x:c>
      <x:c r="L42" t="str">
        <x:f>IF(COUNTA(A42:I42)=0,"",IF(AND(A42&lt;&gt;"",ISNUMBER(C42),C42&gt;=0),IF(OR(D42="Offset future deposit",D42="Refund sent",D42="Cash recovered",D42="Resolved without cash"),0,C42),"n.a."))</x:f>
      </x:c>
    </x:row>
    <x:row r="43">
      <x:c r="C43" s="147"/>
      <x:c r="D43" s="139"/>
      <x:c r="J43" t="str">
        <x:f>IF(COUNTA(A43:I43)=0,"",IF(AND(A43&lt;&gt;"",ISNUMBER(C43),C43&gt;=0),IF(OR(D43="Offset future deposit",D43="Refund sent"),C43,0),"n.a."))</x:f>
      </x:c>
      <x:c r="K43" t="str">
        <x:f>IF(COUNTA(A43:I43)=0,"",IF(AND(A43&lt;&gt;"",ISNUMBER(C43),C43&gt;=0),IF(D43="Cash recovered",C43,0),"n.a."))</x:f>
      </x:c>
      <x:c r="L43" t="str">
        <x:f>IF(COUNTA(A43:I43)=0,"",IF(AND(A43&lt;&gt;"",ISNUMBER(C43),C43&gt;=0),IF(OR(D43="Offset future deposit",D43="Refund sent",D43="Cash recovered",D43="Resolved without cash"),0,C43),"n.a."))</x:f>
      </x:c>
    </x:row>
    <x:row r="44">
      <x:c r="C44" s="147"/>
      <x:c r="D44" s="139"/>
      <x:c r="J44" t="str">
        <x:f>IF(COUNTA(A44:I44)=0,"",IF(AND(A44&lt;&gt;"",ISNUMBER(C44),C44&gt;=0),IF(OR(D44="Offset future deposit",D44="Refund sent"),C44,0),"n.a."))</x:f>
      </x:c>
      <x:c r="K44" t="str">
        <x:f>IF(COUNTA(A44:I44)=0,"",IF(AND(A44&lt;&gt;"",ISNUMBER(C44),C44&gt;=0),IF(D44="Cash recovered",C44,0),"n.a."))</x:f>
      </x:c>
      <x:c r="L44" t="str">
        <x:f>IF(COUNTA(A44:I44)=0,"",IF(AND(A44&lt;&gt;"",ISNUMBER(C44),C44&gt;=0),IF(OR(D44="Offset future deposit",D44="Refund sent",D44="Cash recovered",D44="Resolved without cash"),0,C44),"n.a."))</x:f>
      </x:c>
    </x:row>
    <x:row r="45">
      <x:c r="C45" s="147"/>
      <x:c r="D45" s="139"/>
      <x:c r="J45" t="str">
        <x:f>IF(COUNTA(A45:I45)=0,"",IF(AND(A45&lt;&gt;"",ISNUMBER(C45),C45&gt;=0),IF(OR(D45="Offset future deposit",D45="Refund sent"),C45,0),"n.a."))</x:f>
      </x:c>
      <x:c r="K45" t="str">
        <x:f>IF(COUNTA(A45:I45)=0,"",IF(AND(A45&lt;&gt;"",ISNUMBER(C45),C45&gt;=0),IF(D45="Cash recovered",C45,0),"n.a."))</x:f>
      </x:c>
      <x:c r="L45" t="str">
        <x:f>IF(COUNTA(A45:I45)=0,"",IF(AND(A45&lt;&gt;"",ISNUMBER(C45),C45&gt;=0),IF(OR(D45="Offset future deposit",D45="Refund sent",D45="Cash recovered",D45="Resolved without cash"),0,C45),"n.a."))</x:f>
      </x:c>
    </x:row>
    <x:row r="46">
      <x:c r="C46" s="147"/>
      <x:c r="D46" s="139"/>
      <x:c r="J46" t="str">
        <x:f>IF(COUNTA(A46:I46)=0,"",IF(AND(A46&lt;&gt;"",ISNUMBER(C46),C46&gt;=0),IF(OR(D46="Offset future deposit",D46="Refund sent"),C46,0),"n.a."))</x:f>
      </x:c>
      <x:c r="K46" t="str">
        <x:f>IF(COUNTA(A46:I46)=0,"",IF(AND(A46&lt;&gt;"",ISNUMBER(C46),C46&gt;=0),IF(D46="Cash recovered",C46,0),"n.a."))</x:f>
      </x:c>
      <x:c r="L46" t="str">
        <x:f>IF(COUNTA(A46:I46)=0,"",IF(AND(A46&lt;&gt;"",ISNUMBER(C46),C46&gt;=0),IF(OR(D46="Offset future deposit",D46="Refund sent",D46="Cash recovered",D46="Resolved without cash"),0,C46),"n.a."))</x:f>
      </x:c>
    </x:row>
    <x:row r="47">
      <x:c r="C47" s="147"/>
      <x:c r="D47" s="139"/>
      <x:c r="J47" t="str">
        <x:f>IF(COUNTA(A47:I47)=0,"",IF(AND(A47&lt;&gt;"",ISNUMBER(C47),C47&gt;=0),IF(OR(D47="Offset future deposit",D47="Refund sent"),C47,0),"n.a."))</x:f>
      </x:c>
      <x:c r="K47" t="str">
        <x:f>IF(COUNTA(A47:I47)=0,"",IF(AND(A47&lt;&gt;"",ISNUMBER(C47),C47&gt;=0),IF(D47="Cash recovered",C47,0),"n.a."))</x:f>
      </x:c>
      <x:c r="L47" t="str">
        <x:f>IF(COUNTA(A47:I47)=0,"",IF(AND(A47&lt;&gt;"",ISNUMBER(C47),C47&gt;=0),IF(OR(D47="Offset future deposit",D47="Refund sent",D47="Cash recovered",D47="Resolved without cash"),0,C47),"n.a."))</x:f>
      </x:c>
    </x:row>
    <x:row r="48">
      <x:c r="C48" s="147"/>
      <x:c r="D48" s="139"/>
      <x:c r="J48" t="str">
        <x:f>IF(COUNTA(A48:I48)=0,"",IF(AND(A48&lt;&gt;"",ISNUMBER(C48),C48&gt;=0),IF(OR(D48="Offset future deposit",D48="Refund sent"),C48,0),"n.a."))</x:f>
      </x:c>
      <x:c r="K48" t="str">
        <x:f>IF(COUNTA(A48:I48)=0,"",IF(AND(A48&lt;&gt;"",ISNUMBER(C48),C48&gt;=0),IF(D48="Cash recovered",C48,0),"n.a."))</x:f>
      </x:c>
      <x:c r="L48" t="str">
        <x:f>IF(COUNTA(A48:I48)=0,"",IF(AND(A48&lt;&gt;"",ISNUMBER(C48),C48&gt;=0),IF(OR(D48="Offset future deposit",D48="Refund sent",D48="Cash recovered",D48="Resolved without cash"),0,C48),"n.a."))</x:f>
      </x:c>
    </x:row>
    <x:row r="49">
      <x:c r="C49" s="147"/>
      <x:c r="D49" s="139"/>
      <x:c r="J49" t="str">
        <x:f>IF(COUNTA(A49:I49)=0,"",IF(AND(A49&lt;&gt;"",ISNUMBER(C49),C49&gt;=0),IF(OR(D49="Offset future deposit",D49="Refund sent"),C49,0),"n.a."))</x:f>
      </x:c>
      <x:c r="K49" t="str">
        <x:f>IF(COUNTA(A49:I49)=0,"",IF(AND(A49&lt;&gt;"",ISNUMBER(C49),C49&gt;=0),IF(D49="Cash recovered",C49,0),"n.a."))</x:f>
      </x:c>
      <x:c r="L49" t="str">
        <x:f>IF(COUNTA(A49:I49)=0,"",IF(AND(A49&lt;&gt;"",ISNUMBER(C49),C49&gt;=0),IF(OR(D49="Offset future deposit",D49="Refund sent",D49="Cash recovered",D49="Resolved without cash"),0,C49),"n.a."))</x:f>
      </x:c>
    </x:row>
    <x:row r="50">
      <x:c r="C50" s="147"/>
      <x:c r="D50" s="139"/>
      <x:c r="J50" t="str">
        <x:f>IF(COUNTA(A50:I50)=0,"",IF(AND(A50&lt;&gt;"",ISNUMBER(C50),C50&gt;=0),IF(OR(D50="Offset future deposit",D50="Refund sent"),C50,0),"n.a."))</x:f>
      </x:c>
      <x:c r="K50" t="str">
        <x:f>IF(COUNTA(A50:I50)=0,"",IF(AND(A50&lt;&gt;"",ISNUMBER(C50),C50&gt;=0),IF(D50="Cash recovered",C50,0),"n.a."))</x:f>
      </x:c>
      <x:c r="L50" t="str">
        <x:f>IF(COUNTA(A50:I50)=0,"",IF(AND(A50&lt;&gt;"",ISNUMBER(C50),C50&gt;=0),IF(OR(D50="Offset future deposit",D50="Refund sent",D50="Cash recovered",D50="Resolved without cash"),0,C50),"n.a."))</x:f>
      </x:c>
    </x:row>
    <x:row r="51">
      <x:c r="C51" s="147"/>
      <x:c r="D51" s="139"/>
      <x:c r="J51" t="str">
        <x:f>IF(COUNTA(A51:I51)=0,"",IF(AND(A51&lt;&gt;"",ISNUMBER(C51),C51&gt;=0),IF(OR(D51="Offset future deposit",D51="Refund sent"),C51,0),"n.a."))</x:f>
      </x:c>
      <x:c r="K51" t="str">
        <x:f>IF(COUNTA(A51:I51)=0,"",IF(AND(A51&lt;&gt;"",ISNUMBER(C51),C51&gt;=0),IF(D51="Cash recovered",C51,0),"n.a."))</x:f>
      </x:c>
      <x:c r="L51" t="str">
        <x:f>IF(COUNTA(A51:I51)=0,"",IF(AND(A51&lt;&gt;"",ISNUMBER(C51),C51&gt;=0),IF(OR(D51="Offset future deposit",D51="Refund sent",D51="Cash recovered",D51="Resolved without cash"),0,C51),"n.a."))</x:f>
      </x:c>
    </x:row>
    <x:row r="52">
      <x:c r="C52" s="147"/>
      <x:c r="D52" s="139"/>
      <x:c r="J52" t="str">
        <x:f>IF(COUNTA(A52:I52)=0,"",IF(AND(A52&lt;&gt;"",ISNUMBER(C52),C52&gt;=0),IF(OR(D52="Offset future deposit",D52="Refund sent"),C52,0),"n.a."))</x:f>
      </x:c>
      <x:c r="K52" t="str">
        <x:f>IF(COUNTA(A52:I52)=0,"",IF(AND(A52&lt;&gt;"",ISNUMBER(C52),C52&gt;=0),IF(D52="Cash recovered",C52,0),"n.a."))</x:f>
      </x:c>
      <x:c r="L52" t="str">
        <x:f>IF(COUNTA(A52:I52)=0,"",IF(AND(A52&lt;&gt;"",ISNUMBER(C52),C52&gt;=0),IF(OR(D52="Offset future deposit",D52="Refund sent",D52="Cash recovered",D52="Resolved without cash"),0,C52),"n.a."))</x:f>
      </x:c>
    </x:row>
    <x:row r="53">
      <x:c r="C53" s="147"/>
      <x:c r="D53" s="139"/>
      <x:c r="J53" t="str">
        <x:f>IF(COUNTA(A53:I53)=0,"",IF(AND(A53&lt;&gt;"",ISNUMBER(C53),C53&gt;=0),IF(OR(D53="Offset future deposit",D53="Refund sent"),C53,0),"n.a."))</x:f>
      </x:c>
      <x:c r="K53" t="str">
        <x:f>IF(COUNTA(A53:I53)=0,"",IF(AND(A53&lt;&gt;"",ISNUMBER(C53),C53&gt;=0),IF(D53="Cash recovered",C53,0),"n.a."))</x:f>
      </x:c>
      <x:c r="L53" t="str">
        <x:f>IF(COUNTA(A53:I53)=0,"",IF(AND(A53&lt;&gt;"",ISNUMBER(C53),C53&gt;=0),IF(OR(D53="Offset future deposit",D53="Refund sent",D53="Cash recovered",D53="Resolved without cash"),0,C53),"n.a."))</x:f>
      </x:c>
    </x:row>
    <x:row r="54">
      <x:c r="C54" s="147"/>
      <x:c r="D54" s="139"/>
      <x:c r="J54" t="str">
        <x:f>IF(COUNTA(A54:I54)=0,"",IF(AND(A54&lt;&gt;"",ISNUMBER(C54),C54&gt;=0),IF(OR(D54="Offset future deposit",D54="Refund sent"),C54,0),"n.a."))</x:f>
      </x:c>
      <x:c r="K54" t="str">
        <x:f>IF(COUNTA(A54:I54)=0,"",IF(AND(A54&lt;&gt;"",ISNUMBER(C54),C54&gt;=0),IF(D54="Cash recovered",C54,0),"n.a."))</x:f>
      </x:c>
      <x:c r="L54" t="str">
        <x:f>IF(COUNTA(A54:I54)=0,"",IF(AND(A54&lt;&gt;"",ISNUMBER(C54),C54&gt;=0),IF(OR(D54="Offset future deposit",D54="Refund sent",D54="Cash recovered",D54="Resolved without cash"),0,C54),"n.a."))</x:f>
      </x:c>
    </x:row>
    <x:row r="55">
      <x:c r="C55" s="147"/>
      <x:c r="D55" s="139"/>
      <x:c r="J55" t="str">
        <x:f>IF(COUNTA(A55:I55)=0,"",IF(AND(A55&lt;&gt;"",ISNUMBER(C55),C55&gt;=0),IF(OR(D55="Offset future deposit",D55="Refund sent"),C55,0),"n.a."))</x:f>
      </x:c>
      <x:c r="K55" t="str">
        <x:f>IF(COUNTA(A55:I55)=0,"",IF(AND(A55&lt;&gt;"",ISNUMBER(C55),C55&gt;=0),IF(D55="Cash recovered",C55,0),"n.a."))</x:f>
      </x:c>
      <x:c r="L55" t="str">
        <x:f>IF(COUNTA(A55:I55)=0,"",IF(AND(A55&lt;&gt;"",ISNUMBER(C55),C55&gt;=0),IF(OR(D55="Offset future deposit",D55="Refund sent",D55="Cash recovered",D55="Resolved without cash"),0,C55),"n.a."))</x:f>
      </x:c>
    </x:row>
    <x:row r="56">
      <x:c r="C56" s="147"/>
      <x:c r="D56" s="139"/>
      <x:c r="J56" t="str">
        <x:f>IF(COUNTA(A56:I56)=0,"",IF(AND(A56&lt;&gt;"",ISNUMBER(C56),C56&gt;=0),IF(OR(D56="Offset future deposit",D56="Refund sent"),C56,0),"n.a."))</x:f>
      </x:c>
      <x:c r="K56" t="str">
        <x:f>IF(COUNTA(A56:I56)=0,"",IF(AND(A56&lt;&gt;"",ISNUMBER(C56),C56&gt;=0),IF(D56="Cash recovered",C56,0),"n.a."))</x:f>
      </x:c>
      <x:c r="L56" t="str">
        <x:f>IF(COUNTA(A56:I56)=0,"",IF(AND(A56&lt;&gt;"",ISNUMBER(C56),C56&gt;=0),IF(OR(D56="Offset future deposit",D56="Refund sent",D56="Cash recovered",D56="Resolved without cash"),0,C56),"n.a."))</x:f>
      </x:c>
    </x:row>
    <x:row r="57">
      <x:c r="C57" s="147"/>
      <x:c r="D57" s="139"/>
      <x:c r="J57" t="str">
        <x:f>IF(COUNTA(A57:I57)=0,"",IF(AND(A57&lt;&gt;"",ISNUMBER(C57),C57&gt;=0),IF(OR(D57="Offset future deposit",D57="Refund sent"),C57,0),"n.a."))</x:f>
      </x:c>
      <x:c r="K57" t="str">
        <x:f>IF(COUNTA(A57:I57)=0,"",IF(AND(A57&lt;&gt;"",ISNUMBER(C57),C57&gt;=0),IF(D57="Cash recovered",C57,0),"n.a."))</x:f>
      </x:c>
      <x:c r="L57" t="str">
        <x:f>IF(COUNTA(A57:I57)=0,"",IF(AND(A57&lt;&gt;"",ISNUMBER(C57),C57&gt;=0),IF(OR(D57="Offset future deposit",D57="Refund sent",D57="Cash recovered",D57="Resolved without cash"),0,C57),"n.a."))</x:f>
      </x:c>
    </x:row>
    <x:row r="58">
      <x:c r="C58" s="147"/>
      <x:c r="D58" s="139"/>
      <x:c r="J58" t="str">
        <x:f>IF(COUNTA(A58:I58)=0,"",IF(AND(A58&lt;&gt;"",ISNUMBER(C58),C58&gt;=0),IF(OR(D58="Offset future deposit",D58="Refund sent"),C58,0),"n.a."))</x:f>
      </x:c>
      <x:c r="K58" t="str">
        <x:f>IF(COUNTA(A58:I58)=0,"",IF(AND(A58&lt;&gt;"",ISNUMBER(C58),C58&gt;=0),IF(D58="Cash recovered",C58,0),"n.a."))</x:f>
      </x:c>
      <x:c r="L58" t="str">
        <x:f>IF(COUNTA(A58:I58)=0,"",IF(AND(A58&lt;&gt;"",ISNUMBER(C58),C58&gt;=0),IF(OR(D58="Offset future deposit",D58="Refund sent",D58="Cash recovered",D58="Resolved without cash"),0,C58),"n.a."))</x:f>
      </x:c>
    </x:row>
    <x:row r="59">
      <x:c r="C59" s="147"/>
      <x:c r="D59" s="139"/>
      <x:c r="J59" t="str">
        <x:f>IF(COUNTA(A59:I59)=0,"",IF(AND(A59&lt;&gt;"",ISNUMBER(C59),C59&gt;=0),IF(OR(D59="Offset future deposit",D59="Refund sent"),C59,0),"n.a."))</x:f>
      </x:c>
      <x:c r="K59" t="str">
        <x:f>IF(COUNTA(A59:I59)=0,"",IF(AND(A59&lt;&gt;"",ISNUMBER(C59),C59&gt;=0),IF(D59="Cash recovered",C59,0),"n.a."))</x:f>
      </x:c>
      <x:c r="L59" t="str">
        <x:f>IF(COUNTA(A59:I59)=0,"",IF(AND(A59&lt;&gt;"",ISNUMBER(C59),C59&gt;=0),IF(OR(D59="Offset future deposit",D59="Refund sent",D59="Cash recovered",D59="Resolved without cash"),0,C59),"n.a."))</x:f>
      </x:c>
    </x:row>
    <x:row r="60">
      <x:c r="C60" s="147"/>
      <x:c r="D60" s="139"/>
      <x:c r="J60" t="str">
        <x:f>IF(COUNTA(A60:I60)=0,"",IF(AND(A60&lt;&gt;"",ISNUMBER(C60),C60&gt;=0),IF(OR(D60="Offset future deposit",D60="Refund sent"),C60,0),"n.a."))</x:f>
      </x:c>
      <x:c r="K60" t="str">
        <x:f>IF(COUNTA(A60:I60)=0,"",IF(AND(A60&lt;&gt;"",ISNUMBER(C60),C60&gt;=0),IF(D60="Cash recovered",C60,0),"n.a."))</x:f>
      </x:c>
      <x:c r="L60" t="str">
        <x:f>IF(COUNTA(A60:I60)=0,"",IF(AND(A60&lt;&gt;"",ISNUMBER(C60),C60&gt;=0),IF(OR(D60="Offset future deposit",D60="Refund sent",D60="Cash recovered",D60="Resolved without cash"),0,C60),"n.a."))</x:f>
      </x:c>
    </x:row>
    <x:row r="61">
      <x:c r="C61" s="147"/>
      <x:c r="D61" s="139"/>
      <x:c r="J61" t="str">
        <x:f>IF(COUNTA(A61:I61)=0,"",IF(AND(A61&lt;&gt;"",ISNUMBER(C61),C61&gt;=0),IF(OR(D61="Offset future deposit",D61="Refund sent"),C61,0),"n.a."))</x:f>
      </x:c>
      <x:c r="K61" t="str">
        <x:f>IF(COUNTA(A61:I61)=0,"",IF(AND(A61&lt;&gt;"",ISNUMBER(C61),C61&gt;=0),IF(D61="Cash recovered",C61,0),"n.a."))</x:f>
      </x:c>
      <x:c r="L61" t="str">
        <x:f>IF(COUNTA(A61:I61)=0,"",IF(AND(A61&lt;&gt;"",ISNUMBER(C61),C61&gt;=0),IF(OR(D61="Offset future deposit",D61="Refund sent",D61="Cash recovered",D61="Resolved without cash"),0,C61),"n.a."))</x:f>
      </x:c>
    </x:row>
    <x:row r="62">
      <x:c r="C62" s="147"/>
      <x:c r="D62" s="139"/>
      <x:c r="J62" t="str">
        <x:f>IF(COUNTA(A62:I62)=0,"",IF(AND(A62&lt;&gt;"",ISNUMBER(C62),C62&gt;=0),IF(OR(D62="Offset future deposit",D62="Refund sent"),C62,0),"n.a."))</x:f>
      </x:c>
      <x:c r="K62" t="str">
        <x:f>IF(COUNTA(A62:I62)=0,"",IF(AND(A62&lt;&gt;"",ISNUMBER(C62),C62&gt;=0),IF(D62="Cash recovered",C62,0),"n.a."))</x:f>
      </x:c>
      <x:c r="L62" t="str">
        <x:f>IF(COUNTA(A62:I62)=0,"",IF(AND(A62&lt;&gt;"",ISNUMBER(C62),C62&gt;=0),IF(OR(D62="Offset future deposit",D62="Refund sent",D62="Cash recovered",D62="Resolved without cash"),0,C62),"n.a."))</x:f>
      </x:c>
    </x:row>
    <x:row r="63">
      <x:c r="C63" s="147"/>
      <x:c r="D63" s="139"/>
      <x:c r="J63" t="str">
        <x:f>IF(COUNTA(A63:I63)=0,"",IF(AND(A63&lt;&gt;"",ISNUMBER(C63),C63&gt;=0),IF(OR(D63="Offset future deposit",D63="Refund sent"),C63,0),"n.a."))</x:f>
      </x:c>
      <x:c r="K63" t="str">
        <x:f>IF(COUNTA(A63:I63)=0,"",IF(AND(A63&lt;&gt;"",ISNUMBER(C63),C63&gt;=0),IF(D63="Cash recovered",C63,0),"n.a."))</x:f>
      </x:c>
      <x:c r="L63" t="str">
        <x:f>IF(COUNTA(A63:I63)=0,"",IF(AND(A63&lt;&gt;"",ISNUMBER(C63),C63&gt;=0),IF(OR(D63="Offset future deposit",D63="Refund sent",D63="Cash recovered",D63="Resolved without cash"),0,C63),"n.a."))</x:f>
      </x:c>
    </x:row>
    <x:row r="64">
      <x:c r="C64" s="147"/>
      <x:c r="D64" s="139"/>
      <x:c r="J64" t="str">
        <x:f>IF(COUNTA(A64:I64)=0,"",IF(AND(A64&lt;&gt;"",ISNUMBER(C64),C64&gt;=0),IF(OR(D64="Offset future deposit",D64="Refund sent"),C64,0),"n.a."))</x:f>
      </x:c>
      <x:c r="K64" t="str">
        <x:f>IF(COUNTA(A64:I64)=0,"",IF(AND(A64&lt;&gt;"",ISNUMBER(C64),C64&gt;=0),IF(D64="Cash recovered",C64,0),"n.a."))</x:f>
      </x:c>
      <x:c r="L64" t="str">
        <x:f>IF(COUNTA(A64:I64)=0,"",IF(AND(A64&lt;&gt;"",ISNUMBER(C64),C64&gt;=0),IF(OR(D64="Offset future deposit",D64="Refund sent",D64="Cash recovered",D64="Resolved without cash"),0,C64),"n.a."))</x:f>
      </x:c>
    </x:row>
    <x:row r="65">
      <x:c r="C65" s="147"/>
      <x:c r="D65" s="139"/>
      <x:c r="J65" t="str">
        <x:f>IF(COUNTA(A65:I65)=0,"",IF(AND(A65&lt;&gt;"",ISNUMBER(C65),C65&gt;=0),IF(OR(D65="Offset future deposit",D65="Refund sent"),C65,0),"n.a."))</x:f>
      </x:c>
      <x:c r="K65" t="str">
        <x:f>IF(COUNTA(A65:I65)=0,"",IF(AND(A65&lt;&gt;"",ISNUMBER(C65),C65&gt;=0),IF(D65="Cash recovered",C65,0),"n.a."))</x:f>
      </x:c>
      <x:c r="L65" t="str">
        <x:f>IF(COUNTA(A65:I65)=0,"",IF(AND(A65&lt;&gt;"",ISNUMBER(C65),C65&gt;=0),IF(OR(D65="Offset future deposit",D65="Refund sent",D65="Cash recovered",D65="Resolved without cash"),0,C65),"n.a."))</x:f>
      </x:c>
    </x:row>
    <x:row r="66">
      <x:c r="C66" s="147"/>
      <x:c r="D66" s="139"/>
      <x:c r="J66" t="str">
        <x:f>IF(COUNTA(A66:I66)=0,"",IF(AND(A66&lt;&gt;"",ISNUMBER(C66),C66&gt;=0),IF(OR(D66="Offset future deposit",D66="Refund sent"),C66,0),"n.a."))</x:f>
      </x:c>
      <x:c r="K66" t="str">
        <x:f>IF(COUNTA(A66:I66)=0,"",IF(AND(A66&lt;&gt;"",ISNUMBER(C66),C66&gt;=0),IF(D66="Cash recovered",C66,0),"n.a."))</x:f>
      </x:c>
      <x:c r="L66" t="str">
        <x:f>IF(COUNTA(A66:I66)=0,"",IF(AND(A66&lt;&gt;"",ISNUMBER(C66),C66&gt;=0),IF(OR(D66="Offset future deposit",D66="Refund sent",D66="Cash recovered",D66="Resolved without cash"),0,C66),"n.a."))</x:f>
      </x:c>
    </x:row>
    <x:row r="67">
      <x:c r="C67" s="147"/>
      <x:c r="D67" s="139"/>
      <x:c r="J67" t="str">
        <x:f>IF(COUNTA(A67:I67)=0,"",IF(AND(A67&lt;&gt;"",ISNUMBER(C67),C67&gt;=0),IF(OR(D67="Offset future deposit",D67="Refund sent"),C67,0),"n.a."))</x:f>
      </x:c>
      <x:c r="K67" t="str">
        <x:f>IF(COUNTA(A67:I67)=0,"",IF(AND(A67&lt;&gt;"",ISNUMBER(C67),C67&gt;=0),IF(D67="Cash recovered",C67,0),"n.a."))</x:f>
      </x:c>
      <x:c r="L67" t="str">
        <x:f>IF(COUNTA(A67:I67)=0,"",IF(AND(A67&lt;&gt;"",ISNUMBER(C67),C67&gt;=0),IF(OR(D67="Offset future deposit",D67="Refund sent",D67="Cash recovered",D67="Resolved without cash"),0,C67),"n.a."))</x:f>
      </x:c>
    </x:row>
    <x:row r="68">
      <x:c r="C68" s="147"/>
      <x:c r="D68" s="139"/>
      <x:c r="J68" t="str">
        <x:f>IF(COUNTA(A68:I68)=0,"",IF(AND(A68&lt;&gt;"",ISNUMBER(C68),C68&gt;=0),IF(OR(D68="Offset future deposit",D68="Refund sent"),C68,0),"n.a."))</x:f>
      </x:c>
      <x:c r="K68" t="str">
        <x:f>IF(COUNTA(A68:I68)=0,"",IF(AND(A68&lt;&gt;"",ISNUMBER(C68),C68&gt;=0),IF(D68="Cash recovered",C68,0),"n.a."))</x:f>
      </x:c>
      <x:c r="L68" t="str">
        <x:f>IF(COUNTA(A68:I68)=0,"",IF(AND(A68&lt;&gt;"",ISNUMBER(C68),C68&gt;=0),IF(OR(D68="Offset future deposit",D68="Refund sent",D68="Cash recovered",D68="Resolved without cash"),0,C68),"n.a."))</x:f>
      </x:c>
    </x:row>
    <x:row r="69">
      <x:c r="C69" s="147"/>
      <x:c r="D69" s="139"/>
      <x:c r="J69" t="str">
        <x:f>IF(COUNTA(A69:I69)=0,"",IF(AND(A69&lt;&gt;"",ISNUMBER(C69),C69&gt;=0),IF(OR(D69="Offset future deposit",D69="Refund sent"),C69,0),"n.a."))</x:f>
      </x:c>
      <x:c r="K69" t="str">
        <x:f>IF(COUNTA(A69:I69)=0,"",IF(AND(A69&lt;&gt;"",ISNUMBER(C69),C69&gt;=0),IF(D69="Cash recovered",C69,0),"n.a."))</x:f>
      </x:c>
      <x:c r="L69" t="str">
        <x:f>IF(COUNTA(A69:I69)=0,"",IF(AND(A69&lt;&gt;"",ISNUMBER(C69),C69&gt;=0),IF(OR(D69="Offset future deposit",D69="Refund sent",D69="Cash recovered",D69="Resolved without cash"),0,C69),"n.a."))</x:f>
      </x:c>
    </x:row>
    <x:row r="70">
      <x:c r="C70" s="147"/>
      <x:c r="D70" s="139"/>
      <x:c r="J70" t="str">
        <x:f>IF(COUNTA(A70:I70)=0,"",IF(AND(A70&lt;&gt;"",ISNUMBER(C70),C70&gt;=0),IF(OR(D70="Offset future deposit",D70="Refund sent"),C70,0),"n.a."))</x:f>
      </x:c>
      <x:c r="K70" t="str">
        <x:f>IF(COUNTA(A70:I70)=0,"",IF(AND(A70&lt;&gt;"",ISNUMBER(C70),C70&gt;=0),IF(D70="Cash recovered",C70,0),"n.a."))</x:f>
      </x:c>
      <x:c r="L70" t="str">
        <x:f>IF(COUNTA(A70:I70)=0,"",IF(AND(A70&lt;&gt;"",ISNUMBER(C70),C70&gt;=0),IF(OR(D70="Offset future deposit",D70="Refund sent",D70="Cash recovered",D70="Resolved without cash"),0,C70),"n.a."))</x:f>
      </x:c>
    </x:row>
    <x:row r="71">
      <x:c r="C71" s="147"/>
      <x:c r="D71" s="139"/>
      <x:c r="J71" t="str">
        <x:f>IF(COUNTA(A71:I71)=0,"",IF(AND(A71&lt;&gt;"",ISNUMBER(C71),C71&gt;=0),IF(OR(D71="Offset future deposit",D71="Refund sent"),C71,0),"n.a."))</x:f>
      </x:c>
      <x:c r="K71" t="str">
        <x:f>IF(COUNTA(A71:I71)=0,"",IF(AND(A71&lt;&gt;"",ISNUMBER(C71),C71&gt;=0),IF(D71="Cash recovered",C71,0),"n.a."))</x:f>
      </x:c>
      <x:c r="L71" t="str">
        <x:f>IF(COUNTA(A71:I71)=0,"",IF(AND(A71&lt;&gt;"",ISNUMBER(C71),C71&gt;=0),IF(OR(D71="Offset future deposit",D71="Refund sent",D71="Cash recovered",D71="Resolved without cash"),0,C71),"n.a."))</x:f>
      </x:c>
    </x:row>
    <x:row r="72">
      <x:c r="C72" s="147"/>
      <x:c r="D72" s="139"/>
      <x:c r="J72" t="str">
        <x:f>IF(COUNTA(A72:I72)=0,"",IF(AND(A72&lt;&gt;"",ISNUMBER(C72),C72&gt;=0),IF(OR(D72="Offset future deposit",D72="Refund sent"),C72,0),"n.a."))</x:f>
      </x:c>
      <x:c r="K72" t="str">
        <x:f>IF(COUNTA(A72:I72)=0,"",IF(AND(A72&lt;&gt;"",ISNUMBER(C72),C72&gt;=0),IF(D72="Cash recovered",C72,0),"n.a."))</x:f>
      </x:c>
      <x:c r="L72" t="str">
        <x:f>IF(COUNTA(A72:I72)=0,"",IF(AND(A72&lt;&gt;"",ISNUMBER(C72),C72&gt;=0),IF(OR(D72="Offset future deposit",D72="Refund sent",D72="Cash recovered",D72="Resolved without cash"),0,C72),"n.a."))</x:f>
      </x:c>
    </x:row>
    <x:row r="73">
      <x:c r="C73" s="147"/>
      <x:c r="D73" s="139"/>
      <x:c r="J73" t="str">
        <x:f>IF(COUNTA(A73:I73)=0,"",IF(AND(A73&lt;&gt;"",ISNUMBER(C73),C73&gt;=0),IF(OR(D73="Offset future deposit",D73="Refund sent"),C73,0),"n.a."))</x:f>
      </x:c>
      <x:c r="K73" t="str">
        <x:f>IF(COUNTA(A73:I73)=0,"",IF(AND(A73&lt;&gt;"",ISNUMBER(C73),C73&gt;=0),IF(D73="Cash recovered",C73,0),"n.a."))</x:f>
      </x:c>
      <x:c r="L73" t="str">
        <x:f>IF(COUNTA(A73:I73)=0,"",IF(AND(A73&lt;&gt;"",ISNUMBER(C73),C73&gt;=0),IF(OR(D73="Offset future deposit",D73="Refund sent",D73="Cash recovered",D73="Resolved without cash"),0,C73),"n.a."))</x:f>
      </x:c>
    </x:row>
    <x:row r="74">
      <x:c r="C74" s="147"/>
      <x:c r="D74" s="139"/>
      <x:c r="J74" t="str">
        <x:f>IF(COUNTA(A74:I74)=0,"",IF(AND(A74&lt;&gt;"",ISNUMBER(C74),C74&gt;=0),IF(OR(D74="Offset future deposit",D74="Refund sent"),C74,0),"n.a."))</x:f>
      </x:c>
      <x:c r="K74" t="str">
        <x:f>IF(COUNTA(A74:I74)=0,"",IF(AND(A74&lt;&gt;"",ISNUMBER(C74),C74&gt;=0),IF(D74="Cash recovered",C74,0),"n.a."))</x:f>
      </x:c>
      <x:c r="L74" t="str">
        <x:f>IF(COUNTA(A74:I74)=0,"",IF(AND(A74&lt;&gt;"",ISNUMBER(C74),C74&gt;=0),IF(OR(D74="Offset future deposit",D74="Refund sent",D74="Cash recovered",D74="Resolved without cash"),0,C74),"n.a."))</x:f>
      </x:c>
    </x:row>
    <x:row r="75">
      <x:c r="C75" s="147"/>
      <x:c r="D75" s="139"/>
      <x:c r="J75" t="str">
        <x:f>IF(COUNTA(A75:I75)=0,"",IF(AND(A75&lt;&gt;"",ISNUMBER(C75),C75&gt;=0),IF(OR(D75="Offset future deposit",D75="Refund sent"),C75,0),"n.a."))</x:f>
      </x:c>
      <x:c r="K75" t="str">
        <x:f>IF(COUNTA(A75:I75)=0,"",IF(AND(A75&lt;&gt;"",ISNUMBER(C75),C75&gt;=0),IF(D75="Cash recovered",C75,0),"n.a."))</x:f>
      </x:c>
      <x:c r="L75" t="str">
        <x:f>IF(COUNTA(A75:I75)=0,"",IF(AND(A75&lt;&gt;"",ISNUMBER(C75),C75&gt;=0),IF(OR(D75="Offset future deposit",D75="Refund sent",D75="Cash recovered",D75="Resolved without cash"),0,C75),"n.a."))</x:f>
      </x:c>
    </x:row>
    <x:row r="76">
      <x:c r="C76" s="147"/>
      <x:c r="D76" s="139"/>
      <x:c r="J76" t="str">
        <x:f>IF(COUNTA(A76:I76)=0,"",IF(AND(A76&lt;&gt;"",ISNUMBER(C76),C76&gt;=0),IF(OR(D76="Offset future deposit",D76="Refund sent"),C76,0),"n.a."))</x:f>
      </x:c>
      <x:c r="K76" t="str">
        <x:f>IF(COUNTA(A76:I76)=0,"",IF(AND(A76&lt;&gt;"",ISNUMBER(C76),C76&gt;=0),IF(D76="Cash recovered",C76,0),"n.a."))</x:f>
      </x:c>
      <x:c r="L76" t="str">
        <x:f>IF(COUNTA(A76:I76)=0,"",IF(AND(A76&lt;&gt;"",ISNUMBER(C76),C76&gt;=0),IF(OR(D76="Offset future deposit",D76="Refund sent",D76="Cash recovered",D76="Resolved without cash"),0,C76),"n.a."))</x:f>
      </x:c>
    </x:row>
    <x:row r="77">
      <x:c r="C77" s="147"/>
      <x:c r="D77" s="139"/>
      <x:c r="J77" t="str">
        <x:f>IF(COUNTA(A77:I77)=0,"",IF(AND(A77&lt;&gt;"",ISNUMBER(C77),C77&gt;=0),IF(OR(D77="Offset future deposit",D77="Refund sent"),C77,0),"n.a."))</x:f>
      </x:c>
      <x:c r="K77" t="str">
        <x:f>IF(COUNTA(A77:I77)=0,"",IF(AND(A77&lt;&gt;"",ISNUMBER(C77),C77&gt;=0),IF(D77="Cash recovered",C77,0),"n.a."))</x:f>
      </x:c>
      <x:c r="L77" t="str">
        <x:f>IF(COUNTA(A77:I77)=0,"",IF(AND(A77&lt;&gt;"",ISNUMBER(C77),C77&gt;=0),IF(OR(D77="Offset future deposit",D77="Refund sent",D77="Cash recovered",D77="Resolved without cash"),0,C77),"n.a."))</x:f>
      </x:c>
    </x:row>
    <x:row r="78">
      <x:c r="C78" s="147"/>
      <x:c r="D78" s="139"/>
      <x:c r="J78" t="str">
        <x:f>IF(COUNTA(A78:I78)=0,"",IF(AND(A78&lt;&gt;"",ISNUMBER(C78),C78&gt;=0),IF(OR(D78="Offset future deposit",D78="Refund sent"),C78,0),"n.a."))</x:f>
      </x:c>
      <x:c r="K78" t="str">
        <x:f>IF(COUNTA(A78:I78)=0,"",IF(AND(A78&lt;&gt;"",ISNUMBER(C78),C78&gt;=0),IF(D78="Cash recovered",C78,0),"n.a."))</x:f>
      </x:c>
      <x:c r="L78" t="str">
        <x:f>IF(COUNTA(A78:I78)=0,"",IF(AND(A78&lt;&gt;"",ISNUMBER(C78),C78&gt;=0),IF(OR(D78="Offset future deposit",D78="Refund sent",D78="Cash recovered",D78="Resolved without cash"),0,C78),"n.a."))</x:f>
      </x:c>
    </x:row>
    <x:row r="79">
      <x:c r="C79" s="147"/>
      <x:c r="D79" s="139"/>
      <x:c r="J79" t="str">
        <x:f>IF(COUNTA(A79:I79)=0,"",IF(AND(A79&lt;&gt;"",ISNUMBER(C79),C79&gt;=0),IF(OR(D79="Offset future deposit",D79="Refund sent"),C79,0),"n.a."))</x:f>
      </x:c>
      <x:c r="K79" t="str">
        <x:f>IF(COUNTA(A79:I79)=0,"",IF(AND(A79&lt;&gt;"",ISNUMBER(C79),C79&gt;=0),IF(D79="Cash recovered",C79,0),"n.a."))</x:f>
      </x:c>
      <x:c r="L79" t="str">
        <x:f>IF(COUNTA(A79:I79)=0,"",IF(AND(A79&lt;&gt;"",ISNUMBER(C79),C79&gt;=0),IF(OR(D79="Offset future deposit",D79="Refund sent",D79="Cash recovered",D79="Resolved without cash"),0,C79),"n.a."))</x:f>
      </x:c>
    </x:row>
    <x:row r="80">
      <x:c r="C80" s="147"/>
      <x:c r="D80" s="139"/>
      <x:c r="J80" t="str">
        <x:f>IF(COUNTA(A80:I80)=0,"",IF(AND(A80&lt;&gt;"",ISNUMBER(C80),C80&gt;=0),IF(OR(D80="Offset future deposit",D80="Refund sent"),C80,0),"n.a."))</x:f>
      </x:c>
      <x:c r="K80" t="str">
        <x:f>IF(COUNTA(A80:I80)=0,"",IF(AND(A80&lt;&gt;"",ISNUMBER(C80),C80&gt;=0),IF(D80="Cash recovered",C80,0),"n.a."))</x:f>
      </x:c>
      <x:c r="L80" t="str">
        <x:f>IF(COUNTA(A80:I80)=0,"",IF(AND(A80&lt;&gt;"",ISNUMBER(C80),C80&gt;=0),IF(OR(D80="Offset future deposit",D80="Refund sent",D80="Cash recovered",D80="Resolved without cash"),0,C80),"n.a."))</x:f>
      </x:c>
    </x:row>
    <x:row r="81">
      <x:c r="C81" s="147"/>
      <x:c r="D81" s="139"/>
      <x:c r="J81" t="str">
        <x:f>IF(COUNTA(A81:I81)=0,"",IF(AND(A81&lt;&gt;"",ISNUMBER(C81),C81&gt;=0),IF(OR(D81="Offset future deposit",D81="Refund sent"),C81,0),"n.a."))</x:f>
      </x:c>
      <x:c r="K81" t="str">
        <x:f>IF(COUNTA(A81:I81)=0,"",IF(AND(A81&lt;&gt;"",ISNUMBER(C81),C81&gt;=0),IF(D81="Cash recovered",C81,0),"n.a."))</x:f>
      </x:c>
      <x:c r="L81" t="str">
        <x:f>IF(COUNTA(A81:I81)=0,"",IF(AND(A81&lt;&gt;"",ISNUMBER(C81),C81&gt;=0),IF(OR(D81="Offset future deposit",D81="Refund sent",D81="Cash recovered",D81="Resolved without cash"),0,C81),"n.a."))</x:f>
      </x:c>
    </x:row>
    <x:row r="82">
      <x:c r="C82" s="147"/>
      <x:c r="D82" s="139"/>
      <x:c r="J82" t="str">
        <x:f>IF(COUNTA(A82:I82)=0,"",IF(AND(A82&lt;&gt;"",ISNUMBER(C82),C82&gt;=0),IF(OR(D82="Offset future deposit",D82="Refund sent"),C82,0),"n.a."))</x:f>
      </x:c>
      <x:c r="K82" t="str">
        <x:f>IF(COUNTA(A82:I82)=0,"",IF(AND(A82&lt;&gt;"",ISNUMBER(C82),C82&gt;=0),IF(D82="Cash recovered",C82,0),"n.a."))</x:f>
      </x:c>
      <x:c r="L82" t="str">
        <x:f>IF(COUNTA(A82:I82)=0,"",IF(AND(A82&lt;&gt;"",ISNUMBER(C82),C82&gt;=0),IF(OR(D82="Offset future deposit",D82="Refund sent",D82="Cash recovered",D82="Resolved without cash"),0,C82),"n.a."))</x:f>
      </x:c>
    </x:row>
    <x:row r="83">
      <x:c r="C83" s="147"/>
      <x:c r="D83" s="139"/>
      <x:c r="J83" t="str">
        <x:f>IF(COUNTA(A83:I83)=0,"",IF(AND(A83&lt;&gt;"",ISNUMBER(C83),C83&gt;=0),IF(OR(D83="Offset future deposit",D83="Refund sent"),C83,0),"n.a."))</x:f>
      </x:c>
      <x:c r="K83" t="str">
        <x:f>IF(COUNTA(A83:I83)=0,"",IF(AND(A83&lt;&gt;"",ISNUMBER(C83),C83&gt;=0),IF(D83="Cash recovered",C83,0),"n.a."))</x:f>
      </x:c>
      <x:c r="L83" t="str">
        <x:f>IF(COUNTA(A83:I83)=0,"",IF(AND(A83&lt;&gt;"",ISNUMBER(C83),C83&gt;=0),IF(OR(D83="Offset future deposit",D83="Refund sent",D83="Cash recovered",D83="Resolved without cash"),0,C83),"n.a."))</x:f>
      </x:c>
    </x:row>
    <x:row r="84">
      <x:c r="C84" s="147"/>
      <x:c r="D84" s="139"/>
      <x:c r="J84" t="str">
        <x:f>IF(COUNTA(A84:I84)=0,"",IF(AND(A84&lt;&gt;"",ISNUMBER(C84),C84&gt;=0),IF(OR(D84="Offset future deposit",D84="Refund sent"),C84,0),"n.a."))</x:f>
      </x:c>
      <x:c r="K84" t="str">
        <x:f>IF(COUNTA(A84:I84)=0,"",IF(AND(A84&lt;&gt;"",ISNUMBER(C84),C84&gt;=0),IF(D84="Cash recovered",C84,0),"n.a."))</x:f>
      </x:c>
      <x:c r="L84" t="str">
        <x:f>IF(COUNTA(A84:I84)=0,"",IF(AND(A84&lt;&gt;"",ISNUMBER(C84),C84&gt;=0),IF(OR(D84="Offset future deposit",D84="Refund sent",D84="Cash recovered",D84="Resolved without cash"),0,C84),"n.a."))</x:f>
      </x:c>
    </x:row>
    <x:row r="85">
      <x:c r="C85" s="147"/>
      <x:c r="D85" s="139"/>
      <x:c r="J85" t="str">
        <x:f>IF(COUNTA(A85:I85)=0,"",IF(AND(A85&lt;&gt;"",ISNUMBER(C85),C85&gt;=0),IF(OR(D85="Offset future deposit",D85="Refund sent"),C85,0),"n.a."))</x:f>
      </x:c>
      <x:c r="K85" t="str">
        <x:f>IF(COUNTA(A85:I85)=0,"",IF(AND(A85&lt;&gt;"",ISNUMBER(C85),C85&gt;=0),IF(D85="Cash recovered",C85,0),"n.a."))</x:f>
      </x:c>
      <x:c r="L85" t="str">
        <x:f>IF(COUNTA(A85:I85)=0,"",IF(AND(A85&lt;&gt;"",ISNUMBER(C85),C85&gt;=0),IF(OR(D85="Offset future deposit",D85="Refund sent",D85="Cash recovered",D85="Resolved without cash"),0,C85),"n.a."))</x:f>
      </x:c>
    </x:row>
    <x:row r="86">
      <x:c r="C86" s="147"/>
      <x:c r="D86" s="139"/>
      <x:c r="J86" t="str">
        <x:f>IF(COUNTA(A86:I86)=0,"",IF(AND(A86&lt;&gt;"",ISNUMBER(C86),C86&gt;=0),IF(OR(D86="Offset future deposit",D86="Refund sent"),C86,0),"n.a."))</x:f>
      </x:c>
      <x:c r="K86" t="str">
        <x:f>IF(COUNTA(A86:I86)=0,"",IF(AND(A86&lt;&gt;"",ISNUMBER(C86),C86&gt;=0),IF(D86="Cash recovered",C86,0),"n.a."))</x:f>
      </x:c>
      <x:c r="L86" t="str">
        <x:f>IF(COUNTA(A86:I86)=0,"",IF(AND(A86&lt;&gt;"",ISNUMBER(C86),C86&gt;=0),IF(OR(D86="Offset future deposit",D86="Refund sent",D86="Cash recovered",D86="Resolved without cash"),0,C86),"n.a."))</x:f>
      </x:c>
    </x:row>
    <x:row r="87">
      <x:c r="C87" s="147"/>
      <x:c r="D87" s="139"/>
      <x:c r="J87" t="str">
        <x:f>IF(COUNTA(A87:I87)=0,"",IF(AND(A87&lt;&gt;"",ISNUMBER(C87),C87&gt;=0),IF(OR(D87="Offset future deposit",D87="Refund sent"),C87,0),"n.a."))</x:f>
      </x:c>
      <x:c r="K87" t="str">
        <x:f>IF(COUNTA(A87:I87)=0,"",IF(AND(A87&lt;&gt;"",ISNUMBER(C87),C87&gt;=0),IF(D87="Cash recovered",C87,0),"n.a."))</x:f>
      </x:c>
      <x:c r="L87" t="str">
        <x:f>IF(COUNTA(A87:I87)=0,"",IF(AND(A87&lt;&gt;"",ISNUMBER(C87),C87&gt;=0),IF(OR(D87="Offset future deposit",D87="Refund sent",D87="Cash recovered",D87="Resolved without cash"),0,C87),"n.a."))</x:f>
      </x:c>
    </x:row>
    <x:row r="88">
      <x:c r="C88" s="147"/>
      <x:c r="D88" s="139"/>
      <x:c r="J88" t="str">
        <x:f>IF(COUNTA(A88:I88)=0,"",IF(AND(A88&lt;&gt;"",ISNUMBER(C88),C88&gt;=0),IF(OR(D88="Offset future deposit",D88="Refund sent"),C88,0),"n.a."))</x:f>
      </x:c>
      <x:c r="K88" t="str">
        <x:f>IF(COUNTA(A88:I88)=0,"",IF(AND(A88&lt;&gt;"",ISNUMBER(C88),C88&gt;=0),IF(D88="Cash recovered",C88,0),"n.a."))</x:f>
      </x:c>
      <x:c r="L88" t="str">
        <x:f>IF(COUNTA(A88:I88)=0,"",IF(AND(A88&lt;&gt;"",ISNUMBER(C88),C88&gt;=0),IF(OR(D88="Offset future deposit",D88="Refund sent",D88="Cash recovered",D88="Resolved without cash"),0,C88),"n.a."))</x:f>
      </x:c>
    </x:row>
    <x:row r="89">
      <x:c r="C89" s="147"/>
      <x:c r="D89" s="139"/>
      <x:c r="J89" t="str">
        <x:f>IF(COUNTA(A89:I89)=0,"",IF(AND(A89&lt;&gt;"",ISNUMBER(C89),C89&gt;=0),IF(OR(D89="Offset future deposit",D89="Refund sent"),C89,0),"n.a."))</x:f>
      </x:c>
      <x:c r="K89" t="str">
        <x:f>IF(COUNTA(A89:I89)=0,"",IF(AND(A89&lt;&gt;"",ISNUMBER(C89),C89&gt;=0),IF(D89="Cash recovered",C89,0),"n.a."))</x:f>
      </x:c>
      <x:c r="L89" t="str">
        <x:f>IF(COUNTA(A89:I89)=0,"",IF(AND(A89&lt;&gt;"",ISNUMBER(C89),C89&gt;=0),IF(OR(D89="Offset future deposit",D89="Refund sent",D89="Cash recovered",D89="Resolved without cash"),0,C89),"n.a."))</x:f>
      </x:c>
    </x:row>
    <x:row r="90">
      <x:c r="C90" s="147"/>
      <x:c r="D90" s="139"/>
      <x:c r="J90" t="str">
        <x:f>IF(COUNTA(A90:I90)=0,"",IF(AND(A90&lt;&gt;"",ISNUMBER(C90),C90&gt;=0),IF(OR(D90="Offset future deposit",D90="Refund sent"),C90,0),"n.a."))</x:f>
      </x:c>
      <x:c r="K90" t="str">
        <x:f>IF(COUNTA(A90:I90)=0,"",IF(AND(A90&lt;&gt;"",ISNUMBER(C90),C90&gt;=0),IF(D90="Cash recovered",C90,0),"n.a."))</x:f>
      </x:c>
      <x:c r="L90" t="str">
        <x:f>IF(COUNTA(A90:I90)=0,"",IF(AND(A90&lt;&gt;"",ISNUMBER(C90),C90&gt;=0),IF(OR(D90="Offset future deposit",D90="Refund sent",D90="Cash recovered",D90="Resolved without cash"),0,C90),"n.a."))</x:f>
      </x:c>
    </x:row>
    <x:row r="91">
      <x:c r="C91" s="147"/>
      <x:c r="D91" s="139"/>
      <x:c r="J91" t="str">
        <x:f>IF(COUNTA(A91:I91)=0,"",IF(AND(A91&lt;&gt;"",ISNUMBER(C91),C91&gt;=0),IF(OR(D91="Offset future deposit",D91="Refund sent"),C91,0),"n.a."))</x:f>
      </x:c>
      <x:c r="K91" t="str">
        <x:f>IF(COUNTA(A91:I91)=0,"",IF(AND(A91&lt;&gt;"",ISNUMBER(C91),C91&gt;=0),IF(D91="Cash recovered",C91,0),"n.a."))</x:f>
      </x:c>
      <x:c r="L91" t="str">
        <x:f>IF(COUNTA(A91:I91)=0,"",IF(AND(A91&lt;&gt;"",ISNUMBER(C91),C91&gt;=0),IF(OR(D91="Offset future deposit",D91="Refund sent",D91="Cash recovered",D91="Resolved without cash"),0,C91),"n.a."))</x:f>
      </x:c>
    </x:row>
    <x:row r="92">
      <x:c r="C92" s="147"/>
      <x:c r="D92" s="139"/>
      <x:c r="J92" t="str">
        <x:f>IF(COUNTA(A92:I92)=0,"",IF(AND(A92&lt;&gt;"",ISNUMBER(C92),C92&gt;=0),IF(OR(D92="Offset future deposit",D92="Refund sent"),C92,0),"n.a."))</x:f>
      </x:c>
      <x:c r="K92" t="str">
        <x:f>IF(COUNTA(A92:I92)=0,"",IF(AND(A92&lt;&gt;"",ISNUMBER(C92),C92&gt;=0),IF(D92="Cash recovered",C92,0),"n.a."))</x:f>
      </x:c>
      <x:c r="L92" t="str">
        <x:f>IF(COUNTA(A92:I92)=0,"",IF(AND(A92&lt;&gt;"",ISNUMBER(C92),C92&gt;=0),IF(OR(D92="Offset future deposit",D92="Refund sent",D92="Cash recovered",D92="Resolved without cash"),0,C92),"n.a."))</x:f>
      </x:c>
    </x:row>
    <x:row r="93">
      <x:c r="C93" s="147"/>
      <x:c r="D93" s="139"/>
      <x:c r="J93" t="str">
        <x:f>IF(COUNTA(A93:I93)=0,"",IF(AND(A93&lt;&gt;"",ISNUMBER(C93),C93&gt;=0),IF(OR(D93="Offset future deposit",D93="Refund sent"),C93,0),"n.a."))</x:f>
      </x:c>
      <x:c r="K93" t="str">
        <x:f>IF(COUNTA(A93:I93)=0,"",IF(AND(A93&lt;&gt;"",ISNUMBER(C93),C93&gt;=0),IF(D93="Cash recovered",C93,0),"n.a."))</x:f>
      </x:c>
      <x:c r="L93" t="str">
        <x:f>IF(COUNTA(A93:I93)=0,"",IF(AND(A93&lt;&gt;"",ISNUMBER(C93),C93&gt;=0),IF(OR(D93="Offset future deposit",D93="Refund sent",D93="Cash recovered",D93="Resolved without cash"),0,C93),"n.a."))</x:f>
      </x:c>
    </x:row>
    <x:row r="94">
      <x:c r="C94" s="147"/>
      <x:c r="D94" s="139"/>
      <x:c r="J94" t="str">
        <x:f>IF(COUNTA(A94:I94)=0,"",IF(AND(A94&lt;&gt;"",ISNUMBER(C94),C94&gt;=0),IF(OR(D94="Offset future deposit",D94="Refund sent"),C94,0),"n.a."))</x:f>
      </x:c>
      <x:c r="K94" t="str">
        <x:f>IF(COUNTA(A94:I94)=0,"",IF(AND(A94&lt;&gt;"",ISNUMBER(C94),C94&gt;=0),IF(D94="Cash recovered",C94,0),"n.a."))</x:f>
      </x:c>
      <x:c r="L94" t="str">
        <x:f>IF(COUNTA(A94:I94)=0,"",IF(AND(A94&lt;&gt;"",ISNUMBER(C94),C94&gt;=0),IF(OR(D94="Offset future deposit",D94="Refund sent",D94="Cash recovered",D94="Resolved without cash"),0,C94),"n.a."))</x:f>
      </x:c>
    </x:row>
    <x:row r="95">
      <x:c r="C95" s="147"/>
      <x:c r="D95" s="139"/>
      <x:c r="J95" t="str">
        <x:f>IF(COUNTA(A95:I95)=0,"",IF(AND(A95&lt;&gt;"",ISNUMBER(C95),C95&gt;=0),IF(OR(D95="Offset future deposit",D95="Refund sent"),C95,0),"n.a."))</x:f>
      </x:c>
      <x:c r="K95" t="str">
        <x:f>IF(COUNTA(A95:I95)=0,"",IF(AND(A95&lt;&gt;"",ISNUMBER(C95),C95&gt;=0),IF(D95="Cash recovered",C95,0),"n.a."))</x:f>
      </x:c>
      <x:c r="L95" t="str">
        <x:f>IF(COUNTA(A95:I95)=0,"",IF(AND(A95&lt;&gt;"",ISNUMBER(C95),C95&gt;=0),IF(OR(D95="Offset future deposit",D95="Refund sent",D95="Cash recovered",D95="Resolved without cash"),0,C95),"n.a."))</x:f>
      </x:c>
    </x:row>
    <x:row r="96">
      <x:c r="C96" s="147"/>
      <x:c r="D96" s="139"/>
      <x:c r="J96" t="str">
        <x:f>IF(COUNTA(A96:I96)=0,"",IF(AND(A96&lt;&gt;"",ISNUMBER(C96),C96&gt;=0),IF(OR(D96="Offset future deposit",D96="Refund sent"),C96,0),"n.a."))</x:f>
      </x:c>
      <x:c r="K96" t="str">
        <x:f>IF(COUNTA(A96:I96)=0,"",IF(AND(A96&lt;&gt;"",ISNUMBER(C96),C96&gt;=0),IF(D96="Cash recovered",C96,0),"n.a."))</x:f>
      </x:c>
      <x:c r="L96" t="str">
        <x:f>IF(COUNTA(A96:I96)=0,"",IF(AND(A96&lt;&gt;"",ISNUMBER(C96),C96&gt;=0),IF(OR(D96="Offset future deposit",D96="Refund sent",D96="Cash recovered",D96="Resolved without cash"),0,C96),"n.a."))</x:f>
      </x:c>
    </x:row>
    <x:row r="97">
      <x:c r="C97" s="147"/>
      <x:c r="D97" s="139"/>
      <x:c r="J97" t="str">
        <x:f>IF(COUNTA(A97:I97)=0,"",IF(AND(A97&lt;&gt;"",ISNUMBER(C97),C97&gt;=0),IF(OR(D97="Offset future deposit",D97="Refund sent"),C97,0),"n.a."))</x:f>
      </x:c>
      <x:c r="K97" t="str">
        <x:f>IF(COUNTA(A97:I97)=0,"",IF(AND(A97&lt;&gt;"",ISNUMBER(C97),C97&gt;=0),IF(D97="Cash recovered",C97,0),"n.a."))</x:f>
      </x:c>
      <x:c r="L97" t="str">
        <x:f>IF(COUNTA(A97:I97)=0,"",IF(AND(A97&lt;&gt;"",ISNUMBER(C97),C97&gt;=0),IF(OR(D97="Offset future deposit",D97="Refund sent",D97="Cash recovered",D97="Resolved without cash"),0,C97),"n.a."))</x:f>
      </x:c>
    </x:row>
    <x:row r="98">
      <x:c r="C98" s="147"/>
      <x:c r="D98" s="139"/>
      <x:c r="J98" t="str">
        <x:f>IF(COUNTA(A98:I98)=0,"",IF(AND(A98&lt;&gt;"",ISNUMBER(C98),C98&gt;=0),IF(OR(D98="Offset future deposit",D98="Refund sent"),C98,0),"n.a."))</x:f>
      </x:c>
      <x:c r="K98" t="str">
        <x:f>IF(COUNTA(A98:I98)=0,"",IF(AND(A98&lt;&gt;"",ISNUMBER(C98),C98&gt;=0),IF(D98="Cash recovered",C98,0),"n.a."))</x:f>
      </x:c>
      <x:c r="L98" t="str">
        <x:f>IF(COUNTA(A98:I98)=0,"",IF(AND(A98&lt;&gt;"",ISNUMBER(C98),C98&gt;=0),IF(OR(D98="Offset future deposit",D98="Refund sent",D98="Cash recovered",D98="Resolved without cash"),0,C98),"n.a."))</x:f>
      </x:c>
    </x:row>
    <x:row r="99">
      <x:c r="C99" s="147"/>
      <x:c r="D99" s="139"/>
      <x:c r="J99" t="str">
        <x:f>IF(COUNTA(A99:I99)=0,"",IF(AND(A99&lt;&gt;"",ISNUMBER(C99),C99&gt;=0),IF(OR(D99="Offset future deposit",D99="Refund sent"),C99,0),"n.a."))</x:f>
      </x:c>
      <x:c r="K99" t="str">
        <x:f>IF(COUNTA(A99:I99)=0,"",IF(AND(A99&lt;&gt;"",ISNUMBER(C99),C99&gt;=0),IF(D99="Cash recovered",C99,0),"n.a."))</x:f>
      </x:c>
      <x:c r="L99" t="str">
        <x:f>IF(COUNTA(A99:I99)=0,"",IF(AND(A99&lt;&gt;"",ISNUMBER(C99),C99&gt;=0),IF(OR(D99="Offset future deposit",D99="Refund sent",D99="Cash recovered",D99="Resolved without cash"),0,C99),"n.a."))</x:f>
      </x:c>
    </x:row>
    <x:row r="100">
      <x:c r="C100" s="147"/>
      <x:c r="D100" s="139"/>
      <x:c r="J100" t="str">
        <x:f>IF(COUNTA(A100:I100)=0,"",IF(AND(A100&lt;&gt;"",ISNUMBER(C100),C100&gt;=0),IF(OR(D100="Offset future deposit",D100="Refund sent"),C100,0),"n.a."))</x:f>
      </x:c>
      <x:c r="K100" t="str">
        <x:f>IF(COUNTA(A100:I100)=0,"",IF(AND(A100&lt;&gt;"",ISNUMBER(C100),C100&gt;=0),IF(D100="Cash recovered",C100,0),"n.a."))</x:f>
      </x:c>
      <x:c r="L100" t="str">
        <x:f>IF(COUNTA(A100:I100)=0,"",IF(AND(A100&lt;&gt;"",ISNUMBER(C100),C100&gt;=0),IF(OR(D100="Offset future deposit",D100="Refund sent",D100="Cash recovered",D100="Resolved without cash"),0,C100),"n.a."))</x:f>
      </x:c>
    </x:row>
    <x:row r="101">
      <x:c r="C101" s="147"/>
      <x:c r="D101" s="139"/>
      <x:c r="J101" t="str">
        <x:f>IF(COUNTA(A101:I101)=0,"",IF(AND(A101&lt;&gt;"",ISNUMBER(C101),C101&gt;=0),IF(OR(D101="Offset future deposit",D101="Refund sent"),C101,0),"n.a."))</x:f>
      </x:c>
      <x:c r="K101" t="str">
        <x:f>IF(COUNTA(A101:I101)=0,"",IF(AND(A101&lt;&gt;"",ISNUMBER(C101),C101&gt;=0),IF(D101="Cash recovered",C101,0),"n.a."))</x:f>
      </x:c>
      <x:c r="L101" t="str">
        <x:f>IF(COUNTA(A101:I101)=0,"",IF(AND(A101&lt;&gt;"",ISNUMBER(C101),C101&gt;=0),IF(OR(D101="Offset future deposit",D101="Refund sent",D101="Cash recovered",D101="Resolved without cash"),0,C101),"n.a."))</x:f>
      </x:c>
    </x:row>
    <x:row r="102">
      <x:c r="C102" s="147"/>
      <x:c r="D102" s="139"/>
      <x:c r="J102" t="str">
        <x:f>IF(COUNTA(A102:I102)=0,"",IF(AND(A102&lt;&gt;"",ISNUMBER(C102),C102&gt;=0),IF(OR(D102="Offset future deposit",D102="Refund sent"),C102,0),"n.a."))</x:f>
      </x:c>
      <x:c r="K102" t="str">
        <x:f>IF(COUNTA(A102:I102)=0,"",IF(AND(A102&lt;&gt;"",ISNUMBER(C102),C102&gt;=0),IF(D102="Cash recovered",C102,0),"n.a."))</x:f>
      </x:c>
      <x:c r="L102" t="str">
        <x:f>IF(COUNTA(A102:I102)=0,"",IF(AND(A102&lt;&gt;"",ISNUMBER(C102),C102&gt;=0),IF(OR(D102="Offset future deposit",D102="Refund sent",D102="Cash recovered",D102="Resolved without cash"),0,C102),"n.a."))</x:f>
      </x:c>
    </x:row>
    <x:row r="103">
      <x:c r="C103" s="147"/>
      <x:c r="D103" s="139"/>
      <x:c r="J103" t="str">
        <x:f>IF(COUNTA(A103:I103)=0,"",IF(AND(A103&lt;&gt;"",ISNUMBER(C103),C103&gt;=0),IF(OR(D103="Offset future deposit",D103="Refund sent"),C103,0),"n.a."))</x:f>
      </x:c>
      <x:c r="K103" t="str">
        <x:f>IF(COUNTA(A103:I103)=0,"",IF(AND(A103&lt;&gt;"",ISNUMBER(C103),C103&gt;=0),IF(D103="Cash recovered",C103,0),"n.a."))</x:f>
      </x:c>
      <x:c r="L103" t="str">
        <x:f>IF(COUNTA(A103:I103)=0,"",IF(AND(A103&lt;&gt;"",ISNUMBER(C103),C103&gt;=0),IF(OR(D103="Offset future deposit",D103="Refund sent",D103="Cash recovered",D103="Resolved without cash"),0,C103),"n.a."))</x:f>
      </x:c>
    </x:row>
    <x:row r="104">
      <x:c r="C104" s="147"/>
      <x:c r="D104" s="139"/>
      <x:c r="J104" t="str">
        <x:f>IF(COUNTA(A104:I104)=0,"",IF(AND(A104&lt;&gt;"",ISNUMBER(C104),C104&gt;=0),IF(OR(D104="Offset future deposit",D104="Refund sent"),C104,0),"n.a."))</x:f>
      </x:c>
      <x:c r="K104" t="str">
        <x:f>IF(COUNTA(A104:I104)=0,"",IF(AND(A104&lt;&gt;"",ISNUMBER(C104),C104&gt;=0),IF(D104="Cash recovered",C104,0),"n.a."))</x:f>
      </x:c>
      <x:c r="L104" t="str">
        <x:f>IF(COUNTA(A104:I104)=0,"",IF(AND(A104&lt;&gt;"",ISNUMBER(C104),C104&gt;=0),IF(OR(D104="Offset future deposit",D104="Refund sent",D104="Cash recovered",D104="Resolved without cash"),0,C104),"n.a."))</x:f>
      </x:c>
    </x:row>
    <x:row r="105">
      <x:c r="C105" s="147"/>
      <x:c r="D105" s="139"/>
      <x:c r="J105" t="str">
        <x:f>IF(COUNTA(A105:I105)=0,"",IF(AND(A105&lt;&gt;"",ISNUMBER(C105),C105&gt;=0),IF(OR(D105="Offset future deposit",D105="Refund sent"),C105,0),"n.a."))</x:f>
      </x:c>
      <x:c r="K105" t="str">
        <x:f>IF(COUNTA(A105:I105)=0,"",IF(AND(A105&lt;&gt;"",ISNUMBER(C105),C105&gt;=0),IF(D105="Cash recovered",C105,0),"n.a."))</x:f>
      </x:c>
      <x:c r="L105" t="str">
        <x:f>IF(COUNTA(A105:I105)=0,"",IF(AND(A105&lt;&gt;"",ISNUMBER(C105),C105&gt;=0),IF(OR(D105="Offset future deposit",D105="Refund sent",D105="Cash recovered",D105="Resolved without cash"),0,C105),"n.a."))</x:f>
      </x:c>
    </x:row>
  </x:sheetData>
  <x:mergeCells>
    <x:mergeCell ref="A1:L1"/>
    <x:mergeCell ref="A2:L3"/>
  </x:mergeCells>
  <x:dataValidations count="5">
    <x:dataValidation type="list" sqref="B6:B10">
      <x:formula1>"Duplicate-payment reversal,Retroactive eligibility,Audit or recoupment,Refund or credit,Possible underpayment,Other"</x:formula1>
    </x:dataValidation>
    <x:dataValidation type="list" sqref="D6:D10">
      <x:formula1>"No cash yet,Offset future deposit,Refund sent,Cash recovered,Resolved without cash"</x:formula1>
    </x:dataValidation>
    <x:dataValidation type="list" sqref="G6:G10">
      <x:formula1>"Not requested,Requested,Received—not reviewed,Reviewed with limits"</x:formula1>
    </x:dataValidation>
    <x:dataValidation type="decimal" operator="between" sqref="C6:C105">
      <x:formula1>0</x:formula1>
      <x:formula2>1000000000000</x:formula2>
    </x:dataValidation>
    <x:dataValidation type="list" sqref="D6:D105">
      <x:formula1>"Offset future deposit,Refund sent,Cash recovered,Resolved without cash,No cash yet,Unclassified"</x:formula1>
    </x:dataValidation>
  </x:dataValidations>
  <x:pageMargins left="0.7" right="0.7" top="0.75" bottom="0.75" header="0.3" footer="0.3"/>
  <x:tableParts count="1">
    <x:tablePart xmlns:r="http://schemas.openxmlformats.org/officeDocument/2006/relationships" r:id="R8bc1f987c3dd4f64"/>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24" hidden="0" customWidth="1"/>
    <x:col min="2" max="2" width="38" hidden="0" customWidth="1"/>
    <x:col min="3" max="3" width="24" hidden="0" customWidth="1"/>
    <x:col min="4" max="4" width="40" hidden="0" customWidth="1"/>
    <x:col min="5" max="5" width="28" hidden="0" customWidth="1"/>
    <x:col min="6" max="6" width="40" hidden="0" customWidth="1"/>
    <x:col min="7" max="7" width="45" hidden="0" customWidth="1"/>
  </x:cols>
  <x:sheetData>
    <x:row r="1" ht="34" customHeight="1">
      <x:c r="A1" s="3" t="str">
        <x:v>Seven safety checks</x:v>
      </x:c>
      <x:c r="B1" s="3"/>
      <x:c r="C1" s="3"/>
      <x:c r="D1" s="3"/>
      <x:c r="E1" s="3"/>
      <x:c r="F1" s="3"/>
      <x:c r="G1" s="3"/>
    </x:row>
    <x:row r="2" ht="27" customHeight="1">
      <x:c r="A2" s="7" t="str">
        <x:v>Each check stands on its own. No attractive fee, high patient volume, or reserve margin can average away an unresolved identity, effective-date, communication, contract, privacy, or competition boundary.</x:v>
      </x:c>
      <x:c r="B2" s="7"/>
      <x:c r="C2" s="7"/>
      <x:c r="D2" s="7"/>
      <x:c r="E2" s="7"/>
      <x:c r="F2" s="7"/>
      <x:c r="G2" s="7"/>
    </x:row>
    <x:row r="3" ht="27" customHeight="1">
      <x:c r="A3" s="7"/>
      <x:c r="B3" s="7"/>
      <x:c r="C3" s="7"/>
      <x:c r="D3" s="7"/>
      <x:c r="E3" s="7"/>
      <x:c r="F3" s="7"/>
      <x:c r="G3" s="7"/>
    </x:row>
    <x:row r="5" ht="29" customHeight="1">
      <x:c r="A5" s="26" t="str">
        <x:v>Check</x:v>
      </x:c>
      <x:c r="B5" s="27" t="str">
        <x:v>Plain-language requirement</x:v>
      </x:c>
      <x:c r="C5" s="27" t="str">
        <x:v>Status</x:v>
      </x:c>
      <x:c r="D5" s="27" t="str">
        <x:v>Supporting record</x:v>
      </x:c>
      <x:c r="E5" s="27" t="str">
        <x:v>Reviewer</x:v>
      </x:c>
      <x:c r="F5" s="27" t="str">
        <x:v>Next action</x:v>
      </x:c>
      <x:c r="G5" s="28" t="str">
        <x:v>Pause if</x:v>
      </x:c>
    </x:row>
    <x:row r="6">
      <x:c r="A6" s="35" t="str">
        <x:v>Identity billing</x:v>
      </x:c>
      <x:c r="B6" s="35" t="str">
        <x:v>Claims use the provider and entity identity actually authorized for the service and payment path.</x:v>
      </x:c>
      <x:c r="C6" s="59" t="str">
        <x:v>Open</x:v>
      </x:c>
      <x:c r="D6" s="60" t="str"/>
      <x:c r="E6" s="60" t="str">
        <x:v>Payer specialist and counsel</x:v>
      </x:c>
      <x:c r="F6" s="60" t="str">
        <x:v>Obtain written identity and billing confirmation.</x:v>
      </x:c>
      <x:c r="G6" s="61" t="str">
        <x:v>The plan depends on a seller, departed provider, or other unsupported identity.</x:v>
      </x:c>
    </x:row>
    <x:row r="7">
      <x:c r="A7" s="36" t="str">
        <x:v>Effective date</x:v>
      </x:c>
      <x:c r="B7" s="36" t="str">
        <x:v>Provider, entity, location, product, network path, and effective date are confirmed in writing.</x:v>
      </x:c>
      <x:c r="C7" s="62" t="str">
        <x:v>Open</x:v>
      </x:c>
      <x:c r="D7" s="58" t="str"/>
      <x:c r="E7" s="58" t="str">
        <x:v>Payer specialist</x:v>
      </x:c>
      <x:c r="F7" s="58" t="str">
        <x:v>Obtain written effective-date confirmation.</x:v>
      </x:c>
      <x:c r="G7" s="63" t="str">
        <x:v>The schedule depends on an assumed date or verbal assurance.</x:v>
      </x:c>
    </x:row>
    <x:row r="8">
      <x:c r="A8" s="36" t="str">
        <x:v>Patient communication</x:v>
      </x:c>
      <x:c r="B8" s="36" t="str">
        <x:v>Patients receive accurate, timely network and estimate information through an approved process.</x:v>
      </x:c>
      <x:c r="C8" s="62" t="str">
        <x:v>Open</x:v>
      </x:c>
      <x:c r="D8" s="58" t="str"/>
      <x:c r="E8" s="58" t="str">
        <x:v>Owner and counsel</x:v>
      </x:c>
      <x:c r="F8" s="58" t="str">
        <x:v>Approve the patient communication plan.</x:v>
      </x:c>
      <x:c r="G8" s="63" t="str">
        <x:v>The plan hides or guesses a material network consequence.</x:v>
      </x:c>
    </x:row>
    <x:row r="9">
      <x:c r="A9" s="36" t="str">
        <x:v>Contract and notice</x:v>
      </x:c>
      <x:c r="B9" s="36" t="str">
        <x:v>Executed terms, amendments, leasing path, fee source, renewal, and notice duties are reviewed.</x:v>
      </x:c>
      <x:c r="C9" s="62" t="str">
        <x:v>Open</x:v>
      </x:c>
      <x:c r="D9" s="58" t="str"/>
      <x:c r="E9" s="58" t="str">
        <x:v>State-licensed contract counsel</x:v>
      </x:c>
      <x:c r="F9" s="58" t="str">
        <x:v>Complete contract and notice review.</x:v>
      </x:c>
      <x:c r="G9" s="63" t="str">
        <x:v>A deadline or network path is unknown.</x:v>
      </x:c>
    </x:row>
    <x:row r="10">
      <x:c r="A10" s="36" t="str">
        <x:v>Cash reserve</x:v>
      </x:c>
      <x:c r="B10" s="36" t="str">
        <x:v>Practice cash can absorb the modeled peak gap without using household reserve.</x:v>
      </x:c>
      <x:c r="C10" s="62" t="str">
        <x:v>Open</x:v>
      </x:c>
      <x:c r="D10" s="58" t="str"/>
      <x:c r="E10" s="58" t="str">
        <x:v>Dental CPA and lender</x:v>
      </x:c>
      <x:c r="F10" s="58" t="str">
        <x:v>Confirm reserve source and downside case.</x:v>
      </x:c>
      <x:c r="G10" s="63" t="str">
        <x:v>The practice or household reserve falls below its minimum.</x:v>
      </x:c>
    </x:row>
    <x:row r="11">
      <x:c r="A11" s="36" t="str">
        <x:v>Privacy and security</x:v>
      </x:c>
      <x:c r="B11" s="36" t="str">
        <x:v>Only authorized, minimum necessary information uses an approved environment.</x:v>
      </x:c>
      <x:c r="C11" s="62" t="str">
        <x:v>Open</x:v>
      </x:c>
      <x:c r="D11" s="58" t="str"/>
      <x:c r="E11" s="58" t="str">
        <x:v>Privacy and security reviewer</x:v>
      </x:c>
      <x:c r="F11" s="58" t="str">
        <x:v>Define the approved record-handling process.</x:v>
      </x:c>
      <x:c r="G11" s="63" t="str">
        <x:v>The workflow depends on public-tool uploads, credentials, or patient-identifiable information.</x:v>
      </x:c>
    </x:row>
    <x:row r="12">
      <x:c r="A12" s="36" t="str">
        <x:v>Independent payer decision</x:v>
      </x:c>
      <x:c r="B12" s="36" t="str">
        <x:v>This practice decides from its own records without exchanging competitor pricing or coordinating action.</x:v>
      </x:c>
      <x:c r="C12" s="64" t="str">
        <x:v>Open</x:v>
      </x:c>
      <x:c r="D12" s="65" t="str"/>
      <x:c r="E12" s="65" t="str">
        <x:v>Antitrust counsel where needed</x:v>
      </x:c>
      <x:c r="F12" s="65" t="str">
        <x:v>Document the individual decision boundary.</x:v>
      </x:c>
      <x:c r="G12" s="66" t="str">
        <x:v>The plan depends on competitor fees, joint threats, or coordinated termination.</x:v>
      </x:c>
    </x:row>
  </x:sheetData>
  <x:mergeCells>
    <x:mergeCell ref="A1:G1"/>
    <x:mergeCell ref="A2:G3"/>
  </x:mergeCells>
  <x:conditionalFormatting sqref="C6:C12">
    <x:cfRule type="containsText" dxfId="2" priority="1" operator="containsText" text="Open"/>
    <x:cfRule type="containsText" dxfId="3" priority="2" operator="containsText" text="Documented"/>
  </x:conditionalFormatting>
  <x:dataValidations count="1">
    <x:dataValidation type="list" sqref="C6:C12">
      <x:formula1>"Open,Partly documented,Documented,Not applicable"</x:formula1>
    </x:dataValidation>
  </x:dataValidation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26" hidden="0" customWidth="1"/>
    <x:col min="2" max="2" width="24" hidden="0" customWidth="1"/>
    <x:col min="3" max="3" width="52" hidden="0" customWidth="1"/>
    <x:col min="4" max="4" width="48" hidden="0" customWidth="1"/>
    <x:col min="5" max="5" width="48" hidden="0" customWidth="1"/>
    <x:col min="6" max="6" width="22" hidden="0" customWidth="1"/>
  </x:cols>
  <x:sheetData>
    <x:row r="1" ht="34" customHeight="1">
      <x:c r="A1" s="3" t="str">
        <x:v>Questions and plain-language definitions</x:v>
      </x:c>
      <x:c r="B1" s="3"/>
      <x:c r="C1" s="3"/>
      <x:c r="D1" s="3"/>
      <x:c r="E1" s="3"/>
      <x:c r="F1" s="3"/>
    </x:row>
    <x:row r="2" ht="27" customHeight="1">
      <x:c r="A2" s="7" t="str">
        <x:v>Use the questions to assign follow-up. Use the definitions to prevent one status from being treated as proof of another.</x:v>
      </x:c>
      <x:c r="B2" s="7"/>
      <x:c r="C2" s="7"/>
      <x:c r="D2" s="7"/>
      <x:c r="E2" s="7"/>
      <x:c r="F2" s="7"/>
    </x:row>
    <x:row r="3" ht="27" customHeight="1">
      <x:c r="A3" s="7"/>
      <x:c r="B3" s="7"/>
      <x:c r="C3" s="7"/>
      <x:c r="D3" s="7"/>
      <x:c r="E3" s="7"/>
      <x:c r="F3" s="7"/>
    </x:row>
    <x:row r="5" ht="24" customHeight="1">
      <x:c r="A5" s="17" t="str">
        <x:v>Questions for qualified reviewers</x:v>
      </x:c>
      <x:c r="B5" s="17"/>
      <x:c r="C5" s="17"/>
      <x:c r="D5" s="17"/>
      <x:c r="E5" s="17"/>
      <x:c r="F5" s="17"/>
    </x:row>
    <x:row r="6" ht="29" customHeight="1">
      <x:c r="A6" s="26" t="str">
        <x:v>Ask</x:v>
      </x:c>
      <x:c r="B6" s="27" t="str">
        <x:v>Topic</x:v>
      </x:c>
      <x:c r="C6" s="27" t="str">
        <x:v>Question</x:v>
      </x:c>
      <x:c r="D6" s="27" t="str">
        <x:v>Why it matters</x:v>
      </x:c>
      <x:c r="E6" s="27" t="str">
        <x:v>Response or next record</x:v>
      </x:c>
      <x:c r="F6" s="28" t="str">
        <x:v>Status</x:v>
      </x:c>
    </x:row>
    <x:row r="7">
      <x:c r="A7" s="35" t="str">
        <x:v>Payer specialist</x:v>
      </x:c>
      <x:c r="B7" s="35" t="str">
        <x:v>Payable path</x:v>
      </x:c>
      <x:c r="C7" s="35" t="str">
        <x:v>Which provider, entity, location, product, contract, and network path will apply—and from what written effective date?</x:v>
      </x:c>
      <x:c r="D7" s="35" t="str">
        <x:v>A general approval does not establish the payable combination.</x:v>
      </x:c>
      <x:c r="E7" s="59" t="str"/>
      <x:c r="F7" s="61" t="str">
        <x:v>Not asked</x:v>
      </x:c>
    </x:row>
    <x:row r="8">
      <x:c r="A8" s="36" t="str">
        <x:v>Contract counsel</x:v>
      </x:c>
      <x:c r="B8" s="36" t="str">
        <x:v>Network and notice</x:v>
      </x:c>
      <x:c r="C8" s="36" t="str">
        <x:v>Is access direct, leased, or administrator-only; which schedule controls; and what renewal or termination duties apply?</x:v>
      </x:c>
      <x:c r="D8" s="36" t="str">
        <x:v>The payer brand may not identify the actual network source or fee hierarchy.</x:v>
      </x:c>
      <x:c r="E8" s="62" t="str"/>
      <x:c r="F8" s="63" t="str">
        <x:v>Not asked</x:v>
      </x:c>
    </x:row>
    <x:row r="9">
      <x:c r="A9" s="36" t="str">
        <x:v>Billing owner</x:v>
      </x:c>
      <x:c r="B9" s="36" t="str">
        <x:v>Claim and cash setup</x:v>
      </x:c>
      <x:c r="C9" s="36" t="str">
        <x:v>What proves claim acceptance, EFT/ERA activation, and the first paid claim reconciled to bank cash?</x:v>
      </x:c>
      <x:c r="D9" s="36" t="str">
        <x:v>Technical acceptance and directory listing do not prove correct payment.</x:v>
      </x:c>
      <x:c r="E9" s="62" t="str"/>
      <x:c r="F9" s="63" t="str">
        <x:v>Not asked</x:v>
      </x:c>
    </x:row>
    <x:row r="10">
      <x:c r="A10" s="36" t="str">
        <x:v>Dental CPA</x:v>
      </x:c>
      <x:c r="B10" s="36" t="str">
        <x:v>Reserve</x:v>
      </x:c>
      <x:c r="C10" s="36" t="str">
        <x:v>Does the practice reserve cover the peak timing gap plus operating downside without using household reserve?</x:v>
      </x:c>
      <x:c r="D10" s="36" t="str">
        <x:v>Cash timing can threaten continuity even when revenue is expected later.</x:v>
      </x:c>
      <x:c r="E10" s="62" t="str"/>
      <x:c r="F10" s="63" t="str">
        <x:v>Not asked</x:v>
      </x:c>
    </x:row>
    <x:row r="11">
      <x:c r="A11" s="36" t="str">
        <x:v>Owner and counsel</x:v>
      </x:c>
      <x:c r="B11" s="36" t="str">
        <x:v>Patient communication</x:v>
      </x:c>
      <x:c r="C11" s="36" t="str">
        <x:v>What must patients be told, when, and by whom if network status or estimates are uncertain?</x:v>
      </x:c>
      <x:c r="D11" s="36" t="str">
        <x:v>Continuity and financial consent require accurate communication.</x:v>
      </x:c>
      <x:c r="E11" s="62" t="str"/>
      <x:c r="F11" s="63" t="str">
        <x:v>Not asked</x:v>
      </x:c>
    </x:row>
    <x:row r="12">
      <x:c r="A12" s="36" t="str">
        <x:v>Privacy reviewer</x:v>
      </x:c>
      <x:c r="B12" s="36" t="str">
        <x:v>Data handling</x:v>
      </x:c>
      <x:c r="C12" s="36" t="str">
        <x:v>Where may contracts, fee schedules, EOBs, claim rows, credentials, and patient records be handled?</x:v>
      </x:c>
      <x:c r="D12" s="36" t="str">
        <x:v>A local file is not automatically an approved environment.</x:v>
      </x:c>
      <x:c r="E12" s="64" t="str"/>
      <x:c r="F12" s="66" t="str">
        <x:v>Not asked</x:v>
      </x:c>
    </x:row>
    <x:row r="14" ht="24" customHeight="1">
      <x:c r="A14" s="17" t="str">
        <x:v>Definitions</x:v>
      </x:c>
      <x:c r="B14" s="17"/>
      <x:c r="C14" s="17"/>
      <x:c r="D14" s="17"/>
      <x:c r="E14" s="17"/>
      <x:c r="F14" s="17"/>
    </x:row>
    <x:row r="15" ht="29" customHeight="1">
      <x:c r="A15" s="26" t="str">
        <x:v>Term</x:v>
      </x:c>
      <x:c r="B15" s="27" t="str">
        <x:v>Plain-language definition</x:v>
      </x:c>
      <x:c r="C15" s="27" t="str">
        <x:v>Not the same as</x:v>
      </x:c>
      <x:c r="D15" s="27" t="str">
        <x:v>Evidence to seek</x:v>
      </x:c>
      <x:c r="E15" s="27" t="str">
        <x:v>Common misunderstanding</x:v>
      </x:c>
      <x:c r="F15" s="28" t="str">
        <x:v>Full definition</x:v>
      </x:c>
    </x:row>
    <x:row r="16">
      <x:c r="A16" s="35" t="str">
        <x:v>NPI</x:v>
      </x:c>
      <x:c r="B16" s="35" t="str">
        <x:v>A unique 10-digit healthcare provider identifier used in standard transactions.</x:v>
      </x:c>
      <x:c r="C16" s="35" t="str">
        <x:v>Credentialing, contracting, network participation, or payment approval</x:v>
      </x:c>
      <x:c r="D16" s="35" t="str">
        <x:v>NPPES record plus separate payer records</x:v>
      </x:c>
      <x:c r="E16" s="35" t="str">
        <x:v>Having an NPI means the payer will pay the claim.</x:v>
      </x:c>
      <x:c r="F16" s="104" t="str">
        <x:v>https://denqai.com/glossary#npi</x:v>
      </x:c>
    </x:row>
    <x:row r="17">
      <x:c r="A17" s="36" t="str">
        <x:v>Credentialing</x:v>
      </x:c>
      <x:c r="B17" s="36" t="str">
        <x:v>A payer or organization’s review of a clinician’s qualifications and submitted information.</x:v>
      </x:c>
      <x:c r="C17" s="36" t="str">
        <x:v>Contracting, enrollment, effective participation, or first payment</x:v>
      </x:c>
      <x:c r="D17" s="36" t="str">
        <x:v>Application, attestation, status, limits, and written outcome</x:v>
      </x:c>
      <x:c r="E17" s="36" t="str">
        <x:v>A complete profile proves contracted status.</x:v>
      </x:c>
      <x:c r="F17" s="105" t="str">
        <x:v>https://denqai.com/glossary#credentialing</x:v>
      </x:c>
    </x:row>
    <x:row r="18">
      <x:c r="A18" s="36" t="str">
        <x:v>Contracting</x:v>
      </x:c>
      <x:c r="B18" s="36" t="str">
        <x:v>The legally binding participation terms between identified parties.</x:v>
      </x:c>
      <x:c r="C18" s="36" t="str">
        <x:v>Credentialing or directory listing</x:v>
      </x:c>
      <x:c r="D18" s="36" t="str">
        <x:v>Executed agreement, amendments, products, network path, fee source, and notice terms</x:v>
      </x:c>
      <x:c r="E18" s="36" t="str">
        <x:v>A payer logo identifies every binding term.</x:v>
      </x:c>
      <x:c r="F18" s="105" t="str">
        <x:v>https://denqai.com/glossary#payer-contract</x:v>
      </x:c>
    </x:row>
    <x:row r="19">
      <x:c r="A19" s="36" t="str">
        <x:v>Enrollment</x:v>
      </x:c>
      <x:c r="B19" s="36" t="str">
        <x:v>The payer’s operational setup of the provider, entity, location, and product for claims and payment.</x:v>
      </x:c>
      <x:c r="C19" s="36" t="str">
        <x:v>Credentialing alone</x:v>
      </x:c>
      <x:c r="D19" s="36" t="str">
        <x:v>Written setup status, identifiers, effective date, test claims, and payment configuration</x:v>
      </x:c>
      <x:c r="E19" s="36" t="str">
        <x:v>Accepted application means the claims path is live.</x:v>
      </x:c>
      <x:c r="F19" s="105" t="str">
        <x:v>https://denqai.com/glossary#payer-enrollment</x:v>
      </x:c>
    </x:row>
    <x:row r="20">
      <x:c r="A20" s="36" t="str">
        <x:v>Eligibility</x:v>
      </x:c>
      <x:c r="B20" s="36" t="str">
        <x:v>A point-in-time response about a patient’s coverage information.</x:v>
      </x:c>
      <x:c r="C20" s="36" t="str">
        <x:v>Authorization or guaranteed payment</x:v>
      </x:c>
      <x:c r="D20" s="36" t="str">
        <x:v>Dated verification and plan details</x:v>
      </x:c>
      <x:c r="E20" s="36" t="str">
        <x:v>Eligibility proves the final claim will be paid.</x:v>
      </x:c>
      <x:c r="F20" s="105" t="str">
        <x:v>https://denqai.com/glossary#eligibility-verification</x:v>
      </x:c>
    </x:row>
    <x:row r="21">
      <x:c r="A21" s="36" t="str">
        <x:v>Authorization</x:v>
      </x:c>
      <x:c r="B21" s="36" t="str">
        <x:v>A plan’s review or approval requirement before certain care.</x:v>
      </x:c>
      <x:c r="C21" s="36" t="str">
        <x:v>Eligibility, predetermination, or payment guarantee</x:v>
      </x:c>
      <x:c r="D21" s="36" t="str">
        <x:v>Authorization reference, conditions, and validity period</x:v>
      </x:c>
      <x:c r="E21" s="36" t="str">
        <x:v>Authorization guarantees benefit payment.</x:v>
      </x:c>
      <x:c r="F21" s="105" t="str">
        <x:v>https://denqai.com/glossary#preauthorization</x:v>
      </x:c>
    </x:row>
    <x:row r="22">
      <x:c r="A22" s="36" t="str">
        <x:v>Predetermination</x:v>
      </x:c>
      <x:c r="B22" s="36" t="str">
        <x:v>A pre-service estimate or payer response about likely benefits.</x:v>
      </x:c>
      <x:c r="C22" s="36" t="str">
        <x:v>Authorization or final adjudication</x:v>
      </x:c>
      <x:c r="D22" s="36" t="str">
        <x:v>Dated response plus limitations and patient plan details</x:v>
      </x:c>
      <x:c r="E22" s="36" t="str">
        <x:v>The estimate cannot change.</x:v>
      </x:c>
      <x:c r="F22" s="105" t="str">
        <x:v>https://denqai.com/glossary#predetermination</x:v>
      </x:c>
    </x:row>
    <x:row r="23">
      <x:c r="A23" s="36" t="str">
        <x:v>Effective date</x:v>
      </x:c>
      <x:c r="B23" s="36" t="str">
        <x:v>The written date when the specified provider, entity, location, product, and network status begins.</x:v>
      </x:c>
      <x:c r="C23" s="36" t="str">
        <x:v>Application date or verbal assurance</x:v>
      </x:c>
      <x:c r="D23" s="36" t="str">
        <x:v>Written payer confirmation tied to the exact combination</x:v>
      </x:c>
      <x:c r="E23" s="36" t="str">
        <x:v>One effective date applies to every product and location.</x:v>
      </x:c>
      <x:c r="F23" s="105" t="str">
        <x:v>https://denqai.com/glossary#effective-date</x:v>
      </x:c>
    </x:row>
    <x:row r="24">
      <x:c r="A24" s="36" t="str">
        <x:v>First paid claim</x:v>
      </x:c>
      <x:c r="B24" s="36" t="str">
        <x:v>A claim that has been adjudicated, remitted, deposited, and reconciled to bank cash.</x:v>
      </x:c>
      <x:c r="C24" s="36" t="str">
        <x:v>Claim acceptance, ERA alone, or deposit alone</x:v>
      </x:c>
      <x:c r="D24" s="36" t="str">
        <x:v>Claim, remit, deposit, and bank reconciliation</x:v>
      </x:c>
      <x:c r="E24" s="36" t="str">
        <x:v>One paid claim proves every code and product will pay correctly.</x:v>
      </x:c>
      <x:c r="F24" s="105" t="str">
        <x:v>https://denqai.com/glossary#first-paid-claim</x:v>
      </x:c>
    </x:row>
    <x:row r="25">
      <x:c r="A25" s="36" t="str">
        <x:v>Cash-timing gap</x:v>
      </x:c>
      <x:c r="B25" s="36" t="str">
        <x:v>The largest cumulative difference between expected steady bank cash and modeled transition bank cash.</x:v>
      </x:c>
      <x:c r="C25" s="36" t="str">
        <x:v>Permanent revenue loss</x:v>
      </x:c>
      <x:c r="D25" s="36" t="str">
        <x:v>Defined cash assumptions, timing, recovery support, and reserve</x:v>
      </x:c>
      <x:c r="E25" s="36" t="str">
        <x:v>Every delayed dollar is permanently lost.</x:v>
      </x:c>
      <x:c r="F25" s="105" t="str">
        <x:v>https://denqai.com/glossary#cash-timing-gap</x:v>
      </x:c>
    </x:row>
  </x:sheetData>
  <x:mergeCells>
    <x:mergeCell ref="A1:F1"/>
    <x:mergeCell ref="A2:F3"/>
    <x:mergeCell ref="A5:F5"/>
    <x:mergeCell ref="A14:F14"/>
  </x:mergeCells>
  <x:dataValidations count="1">
    <x:dataValidation type="list" sqref="F7:F12">
      <x:formula1>"Not asked,Asked,Answered with limits,Resolved"</x:formula1>
    </x:dataValidation>
  </x:dataValidations>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28" hidden="0" customWidth="1"/>
    <x:col min="2" max="2" width="64" hidden="0" customWidth="1"/>
    <x:col min="3" max="3" width="47" hidden="0" customWidth="1"/>
    <x:col min="4" max="4" width="52" hidden="0" customWidth="1"/>
  </x:cols>
  <x:sheetData>
    <x:row r="1" ht="34" customHeight="1">
      <x:c r="A1" s="3" t="str">
        <x:v>Sources and limits</x:v>
      </x:c>
      <x:c r="B1" s="3"/>
      <x:c r="C1" s="3"/>
      <x:c r="D1" s="3"/>
    </x:row>
    <x:row r="2" ht="27" customHeight="1">
      <x:c r="A2" s="7" t="str">
        <x:v>Use current payer documents and qualified review for the actual practice. Public guidance defines concepts and questions; it does not establish a payer-specific fact, legal conclusion, or payment outcome.</x:v>
      </x:c>
      <x:c r="B2" s="7"/>
      <x:c r="C2" s="7"/>
      <x:c r="D2" s="7"/>
    </x:row>
    <x:row r="3" ht="27" customHeight="1">
      <x:c r="A3" s="7"/>
      <x:c r="B3" s="7"/>
      <x:c r="C3" s="7"/>
      <x:c r="D3" s="7"/>
    </x:row>
    <x:row r="5" ht="29" customHeight="1">
      <x:c r="A5" s="26" t="str">
        <x:v>Source</x:v>
      </x:c>
      <x:c r="B5" s="27" t="str">
        <x:v>URL</x:v>
      </x:c>
      <x:c r="C5" s="27" t="str">
        <x:v>Supports</x:v>
      </x:c>
      <x:c r="D5" s="28" t="str">
        <x:v>Does not prove</x:v>
      </x:c>
    </x:row>
    <x:row r="6">
      <x:c r="A6" s="35" t="str">
        <x:v>DenQAI payer guide</x:v>
      </x:c>
      <x:c r="B6" s="104" t="str">
        <x:v>https://denqai.com/insurance</x:v>
      </x:c>
      <x:c r="C6" s="35" t="str">
        <x:v>Educational sequence, individual practice analysis, and boundaries</x:v>
      </x:c>
      <x:c r="D6" s="35" t="str">
        <x:v>A payer-specific contract term, status, fee, or payment outcome</x:v>
      </x:c>
    </x:row>
    <x:row r="7">
      <x:c r="A7" s="36" t="str">
        <x:v>DenQAI workbench</x:v>
      </x:c>
      <x:c r="B7" s="105" t="str">
        <x:v>https://denqai.com/insurance/workbench</x:v>
      </x:c>
      <x:c r="C7" s="36" t="str">
        <x:v>Coded local project, 26-week cash bridge, payment events, and safety checks</x:v>
      </x:c>
      <x:c r="D7" s="36" t="str">
        <x:v>Credentialing completion, network verification, reimbursement, or recommendation</x:v>
      </x:c>
    </x:row>
    <x:row r="8">
      <x:c r="A8" s="36" t="str">
        <x:v>CMS National Provider Identifier guidance</x:v>
      </x:c>
      <x:c r="B8" s="105" t="str">
        <x:v>https://www.cms.gov/priorities/key-initiatives/burden-reduction/administrative-simplification/unique-identifiers/npis</x:v>
      </x:c>
      <x:c r="C8" s="36" t="str">
        <x:v>What an NPI is and its role in standard transactions</x:v>
      </x:c>
      <x:c r="D8" s="36" t="str">
        <x:v>Credentialing, contracting, network participation, or payment</x:v>
      </x:c>
    </x:row>
    <x:row r="9">
      <x:c r="A9" s="36" t="str">
        <x:v>ADA third-party payer relationships</x:v>
      </x:c>
      <x:c r="B9" s="105" t="str">
        <x:v>https://www.ada.org/resources/practice/dental-insurance/relationships-with-third-party-payers</x:v>
      </x:c>
      <x:c r="C9" s="36" t="str">
        <x:v>Need to review legally binding payer agreements and seek qualified review</x:v>
      </x:c>
      <x:c r="D9" s="36" t="str">
        <x:v>Interpretation of a specific agreement</x:v>
      </x:c>
    </x:row>
    <x:row r="10">
      <x:c r="A10" s="36" t="str">
        <x:v>ADA Credentialing Service</x:v>
      </x:c>
      <x:c r="B10" s="105" t="str">
        <x:v>https://www.ada.org/resources/practice/dental-insurance/dental-insurance-industry-solutions/ada-credentialing-service</x:v>
      </x:c>
      <x:c r="C10" s="36" t="str">
        <x:v>Credentialing profile and attestation workflow concepts</x:v>
      </x:c>
      <x:c r="D10" s="36" t="str">
        <x:v>A payer’s contracting, effective date, or payment approval</x:v>
      </x:c>
    </x:row>
    <x:row r="11">
      <x:c r="A11" s="36" t="str">
        <x:v>ADA Eligibility Verification</x:v>
      </x:c>
      <x:c r="B11" s="105" t="str">
        <x:v>https://www.ada.org/resources/practice/dental-insurance/eligibility-verification</x:v>
      </x:c>
      <x:c r="C11" s="36" t="str">
        <x:v>Point-in-time verification and documentation limits</x:v>
      </x:c>
      <x:c r="D11" s="36" t="str">
        <x:v>Final payment or unchangeable coverage</x:v>
      </x:c>
    </x:row>
    <x:row r="12">
      <x:c r="A12" s="36" t="str">
        <x:v>ADA Pre-authorizations</x:v>
      </x:c>
      <x:c r="B12" s="105" t="str">
        <x:v>https://www.ada.org/resources/practice/dental-insurance/pre-authorizations</x:v>
      </x:c>
      <x:c r="C12" s="36" t="str">
        <x:v>Authorization and predetermination concepts and limitations</x:v>
      </x:c>
      <x:c r="D12" s="36" t="str">
        <x:v>Guaranteed payment</x:v>
      </x:c>
    </x:row>
    <x:row r="13">
      <x:c r="A13" s="36" t="str">
        <x:v>ADA PPO leasing networks</x:v>
      </x:c>
      <x:c r="B13" s="105" t="str">
        <x:v>https://www.ada.org/-/media/project/ada-organization/ada/ada-org/files/resources/practice/dental-insurance/ppo_leasing_networks.pdf</x:v>
      </x:c>
      <x:c r="C13" s="36" t="str">
        <x:v>Questions about network leasing and fee pathways</x:v>
      </x:c>
      <x:c r="D13" s="36" t="str">
        <x:v>The network source or fee hierarchy for a specific claim</x:v>
      </x:c>
    </x:row>
    <x:row r="14">
      <x:c r="A14" s="36" t="str">
        <x:v>DenQAI privacy boundary</x:v>
      </x:c>
      <x:c r="B14" s="105" t="str">
        <x:v>https://denqai.com/privacy</x:v>
      </x:c>
      <x:c r="C14" s="36" t="str">
        <x:v>What does not belong in public tools</x:v>
      </x:c>
      <x:c r="D14" s="36" t="str">
        <x:v>Permission to use, store, or disclose any record</x:v>
      </x:c>
    </x:row>
    <x:row r="15">
      <x:c r="A15" s="36" t="str">
        <x:v>DenQAI calculation contract</x:v>
      </x:c>
      <x:c r="B15" s="105" t="str">
        <x:v>https://denqai.com/methodology/calculations</x:v>
      </x:c>
      <x:c r="C15" s="36" t="str">
        <x:v>Versioned formula, units, and interpretation limits</x:v>
      </x:c>
      <x:c r="D15" s="36" t="str">
        <x:v>Accuracy of entered assumptions</x:v>
      </x:c>
    </x:row>
  </x:sheetData>
  <x:mergeCells>
    <x:mergeCell ref="A1:D1"/>
    <x:mergeCell ref="A2:D3"/>
  </x:mergeCells>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43" hidden="0" customWidth="1"/>
    <x:col min="2" max="2" width="24" hidden="0" customWidth="1"/>
    <x:col min="3" max="3" width="24" hidden="0" customWidth="1"/>
    <x:col min="4" max="4" width="24" hidden="0" customWidth="1"/>
    <x:col min="5" max="5" width="27" hidden="0" customWidth="1"/>
    <x:col min="6" max="6" width="27" hidden="0" customWidth="1"/>
    <x:col min="7" max="7" width="27" hidden="0" customWidth="1"/>
  </x:cols>
  <x:sheetData>
    <x:row r="1" ht="25" customHeight="1">
      <x:c r="A1" s="110"/>
      <x:c r="B1" s="110"/>
      <x:c r="C1" s="110"/>
      <x:c r="D1" s="110"/>
    </x:row>
    <x:row r="2" ht="25" customHeight="1">
      <x:c r="A2" s="111" t="str">
        <x:v>Fictional payer cash inputs</x:v>
      </x:c>
      <x:c r="B2" s="110"/>
      <x:c r="C2" s="110"/>
      <x:c r="D2" s="110"/>
    </x:row>
    <x:row r="3" ht="25" customHeight="1">
      <x:c r="A3" s="112"/>
      <x:c r="B3" s="112"/>
      <x:c r="C3" s="112"/>
      <x:c r="D3" s="112"/>
    </x:row>
    <x:row r="4" ht="25" customHeight="1">
      <x:c r="A4" s="110"/>
      <x:c r="B4" s="110"/>
      <x:c r="C4" s="110"/>
      <x:c r="D4" s="110"/>
    </x:row>
    <x:row r="5" ht="42" customHeight="1">
      <x:c r="A5" s="116" t="str">
        <x:v>Cash assumption</x:v>
      </x:c>
      <x:c r="B5" s="116" t="str">
        <x:v>Payer A</x:v>
      </x:c>
      <x:c r="C5" s="116" t="str">
        <x:v>Payer B</x:v>
      </x:c>
      <x:c r="D5" s="116" t="str">
        <x:v>Payer C</x:v>
      </x:c>
    </x:row>
    <x:row r="6" ht="36" customHeight="1">
      <x:c r="A6" s="117" t="str">
        <x:v>Payer</x:v>
      </x:c>
      <x:c r="B6" s="117" t="str">
        <x:v>Payer A</x:v>
      </x:c>
      <x:c r="C6" s="117" t="str">
        <x:v>Payer B</x:v>
      </x:c>
      <x:c r="D6" s="117" t="str">
        <x:v>Payer C</x:v>
      </x:c>
    </x:row>
    <x:row r="7" ht="36" customHeight="1">
      <x:c r="A7" s="117" t="str">
        <x:v>Weekly expected allowed</x:v>
      </x:c>
      <x:c r="B7" s="117" t="n">
        <x:v>18000</x:v>
      </x:c>
      <x:c r="C7" s="117" t="n">
        <x:v>10000</x:v>
      </x:c>
      <x:c r="D7" s="117" t="n">
        <x:v>6000</x:v>
      </x:c>
    </x:row>
    <x:row r="8" ht="36" customHeight="1">
      <x:c r="A8" s="117" t="str">
        <x:v>Steady collection %</x:v>
      </x:c>
      <x:c r="B8" s="117" t="n">
        <x:v>0.92</x:v>
      </x:c>
      <x:c r="C8" s="117" t="n">
        <x:v>0.88</x:v>
      </x:c>
      <x:c r="D8" s="117" t="n">
        <x:v>0.85</x:v>
      </x:c>
    </x:row>
    <x:row r="9" ht="36" customHeight="1">
      <x:c r="A9" s="117" t="str">
        <x:v>Effective week</x:v>
      </x:c>
      <x:c r="B9" s="117" t="n">
        <x:v>9</x:v>
      </x:c>
      <x:c r="C9" s="117" t="n">
        <x:v>4</x:v>
      </x:c>
      <x:c r="D9" s="117" t="n">
        <x:v>1</x:v>
      </x:c>
    </x:row>
    <x:row r="10" ht="36" customHeight="1">
      <x:c r="A10" s="117" t="str">
        <x:v>Service-to-bank days</x:v>
      </x:c>
      <x:c r="B10" s="117" t="n">
        <x:v>21</x:v>
      </x:c>
      <x:c r="C10" s="117" t="n">
        <x:v>14</x:v>
      </x:c>
      <x:c r="D10" s="117" t="n">
        <x:v>7</x:v>
      </x:c>
    </x:row>
    <x:row r="11" ht="36" customHeight="1">
      <x:c r="A11" s="117" t="str">
        <x:v>Care during pending %</x:v>
      </x:c>
      <x:c r="B11" s="117" t="n">
        <x:v>0.35</x:v>
      </x:c>
      <x:c r="C11" s="117" t="n">
        <x:v>0.7</x:v>
      </x:c>
      <x:c r="D11" s="117" t="n">
        <x:v>1</x:v>
      </x:c>
    </x:row>
    <x:row r="12" ht="36" customHeight="1">
      <x:c r="A12" s="117" t="str">
        <x:v>Pending cash collected now %</x:v>
      </x:c>
      <x:c r="B12" s="117" t="n">
        <x:v>0.5</x:v>
      </x:c>
      <x:c r="C12" s="117" t="n">
        <x:v>0.65</x:v>
      </x:c>
      <x:c r="D12" s="117" t="n">
        <x:v>0</x:v>
      </x:c>
    </x:row>
    <x:row r="13" ht="36" customHeight="1">
      <x:c r="A13" s="117" t="str">
        <x:v>Remaining cash recoverable later %</x:v>
      </x:c>
      <x:c r="B13" s="117" t="n">
        <x:v>0.8</x:v>
      </x:c>
      <x:c r="C13" s="117" t="n">
        <x:v>0.5</x:v>
      </x:c>
      <x:c r="D13" s="117" t="n">
        <x:v>0</x:v>
      </x:c>
    </x:row>
    <x:row r="14" ht="36" customHeight="1">
      <x:c r="A14" s="117" t="str">
        <x:v>Recovery week</x:v>
      </x:c>
      <x:c r="B14" s="117" t="n">
        <x:v>14</x:v>
      </x:c>
      <x:c r="C14" s="117" t="n">
        <x:v>10</x:v>
      </x:c>
      <x:c r="D14" s="117" t="n">
        <x:v>0</x:v>
      </x:c>
    </x:row>
    <x:row r="15" ht="36" customHeight="1">
      <x:c r="A15" s="117" t="str">
        <x:v>Supporting record</x:v>
      </x:c>
      <x:c r="B15" s="117" t="str">
        <x:v>Fictional cash and effective-date tracker</x:v>
      </x:c>
      <x:c r="C15" s="117" t="str">
        <x:v>Fictional payment history summary</x:v>
      </x:c>
      <x:c r="D15" s="117"/>
    </x:row>
    <x:row r="16" ht="25" customHeight="1">
      <x:c r="A16" s="110"/>
      <x:c r="B16" s="110"/>
      <x:c r="C16" s="110"/>
      <x:c r="D16" s="110"/>
    </x:row>
    <x:row r="17" ht="25" customHeight="1">
      <x:c r="A17" s="110"/>
      <x:c r="B17" s="110"/>
      <x:c r="C17" s="110"/>
      <x:c r="D17" s="110"/>
    </x:row>
    <x:row r="18" ht="25" customHeight="1">
      <x:c r="A18" s="110" t="str">
        <x:v>Expected weekly bank cash</x:v>
      </x:c>
      <x:c r="B18" s="110" t="n">
        <x:v>30460</x:v>
      </x:c>
      <x:c r="C18" s="110"/>
      <x:c r="D18" s="110"/>
    </x:row>
    <x:row r="19" ht="25" customHeight="1">
      <x:c r="A19" s="110" t="str">
        <x:v>Peak 26-week gap</x:v>
      </x:c>
      <x:c r="B19" s="110" t="n">
        <x:v>192830</x:v>
      </x:c>
      <x:c r="C19" s="110"/>
      <x:c r="D19" s="110"/>
    </x:row>
    <x:row r="20" ht="25" customHeight="1">
      <x:c r="A20" s="110" t="str">
        <x:v>Practice reserve</x:v>
      </x:c>
      <x:c r="B20" s="110" t="n">
        <x:v>160000</x:v>
      </x:c>
      <x:c r="C20" s="110"/>
      <x:c r="D20" s="110"/>
    </x:row>
    <x:row r="21" ht="25" customHeight="1">
      <x:c r="A21" s="110" t="str">
        <x:v>Reserve margin</x:v>
      </x:c>
      <x:c r="B21" s="110" t="n">
        <x:v>-32830</x:v>
      </x:c>
      <x:c r="C21" s="110"/>
      <x:c r="D21" s="110"/>
    </x:row>
    <x:row r="22" ht="25" customHeight="1">
      <x:c r="A22" s="110"/>
      <x:c r="B22" s="110"/>
      <x:c r="C22" s="110"/>
      <x:c r="D22" s="110"/>
    </x:row>
    <x:row r="23" ht="25" customHeight="1">
      <x:c r="A23" s="110"/>
      <x:c r="B23" s="110"/>
      <x:c r="C23" s="110"/>
      <x:c r="D23" s="110"/>
    </x:row>
    <x:row r="24" ht="25" customHeight="1">
      <x:c r="A24" s="110" t="str">
        <x:v>Fictional results from the three input columns above; no payment events included in this bridge.</x:v>
      </x:c>
      <x:c r="B24" s="110"/>
      <x:c r="C24" s="110"/>
      <x:c r="D24" s="110"/>
    </x:row>
    <x:row r="25" ht="25" customHeight="1">
      <x:c r="A25" s="110"/>
      <x:c r="B25" s="110"/>
      <x:c r="C25" s="110"/>
      <x:c r="D25" s="110"/>
    </x:row>
    <x:row r="26" ht="25" customHeight="1">
      <x:c r="A26" s="110"/>
      <x:c r="B26" s="110"/>
      <x:c r="C26" s="110"/>
      <x:c r="D26" s="110"/>
    </x:row>
    <x:row r="27" ht="25" customHeight="1">
      <x:c r="A27" s="176" t="str">
        <x:v>Fictional fee portability example — separate from your fee rows</x:v>
      </x:c>
      <x:c r="B27" s="176"/>
      <x:c r="C27" s="176"/>
      <x:c r="D27" s="176"/>
      <x:c r="E27" s="177"/>
      <x:c r="F27" s="177"/>
      <x:c r="G27" s="177"/>
    </x:row>
    <x:row r="28" ht="58" customHeight="1">
      <x:c r="A28" s="184" t="str">
        <x:v>Procedure group code</x:v>
      </x:c>
      <x:c r="B28" s="184" t="str">
        <x:v>Expected annual units</x:v>
      </x:c>
      <x:c r="C28" s="184" t="str">
        <x:v>Baseline allowed amount</x:v>
      </x:c>
      <x:c r="D28" s="184" t="str">
        <x:v>Buyer documented allowed amount</x:v>
      </x:c>
      <x:c r="E28" s="184" t="str">
        <x:v>Annual dollar difference</x:v>
      </x:c>
      <x:c r="F28" s="184" t="str">
        <x:v>Evidence status</x:v>
      </x:c>
      <x:c r="G28" s="184" t="str">
        <x:v>Limitation</x:v>
      </x:c>
    </x:row>
    <x:row r="29" ht="50" customHeight="1">
      <x:c r="A29" s="117" t="str">
        <x:v>Group 01</x:v>
      </x:c>
      <x:c r="B29" s="117" t="n">
        <x:v>420</x:v>
      </x:c>
      <x:c r="C29" s="186" t="n">
        <x:v>65</x:v>
      </x:c>
      <x:c r="D29" s="186" t="n">
        <x:v>62</x:v>
      </x:c>
      <x:c r="E29" s="187" t="n">
        <x:f>B29*(D29-C29)</x:f>
        <x:v>-1260</x:v>
      </x:c>
      <x:c r="F29" s="162" t="str">
        <x:v>Illustrative only</x:v>
      </x:c>
      <x:c r="G29" s="162" t="str">
        <x:v>Synthetic example—not a payer benchmark</x:v>
      </x:c>
    </x:row>
    <x:row r="30" ht="50" customHeight="1">
      <x:c r="A30" s="117" t="str">
        <x:v>Group 02</x:v>
      </x:c>
      <x:c r="B30" s="117" t="n">
        <x:v>210</x:v>
      </x:c>
      <x:c r="C30" s="186" t="n">
        <x:v>145</x:v>
      </x:c>
      <x:c r="D30" s="186" t="n">
        <x:v>152</x:v>
      </x:c>
      <x:c r="E30" s="187" t="n">
        <x:f>B30*(D30-C30)</x:f>
        <x:v>1470</x:v>
      </x:c>
      <x:c r="F30" s="162" t="str">
        <x:v>Illustrative only</x:v>
      </x:c>
      <x:c r="G30" s="162" t="str">
        <x:v>Synthetic example—not a payer benchmark</x:v>
      </x:c>
    </x:row>
    <x:row r="31" ht="50" customHeight="1">
      <x:c r="A31" s="117" t="str">
        <x:v>Group 03</x:v>
      </x:c>
      <x:c r="B31" s="117" t="n">
        <x:v>80</x:v>
      </x:c>
      <x:c r="C31" s="186" t="n">
        <x:v>980</x:v>
      </x:c>
      <x:c r="D31" s="186" t="n">
        <x:v>910</x:v>
      </x:c>
      <x:c r="E31" s="187" t="n">
        <x:f>B31*(D31-C31)</x:f>
        <x:v>-5600</x:v>
      </x:c>
      <x:c r="F31" s="162" t="str">
        <x:v>Illustrative only</x:v>
      </x:c>
      <x:c r="G31" s="162" t="str">
        <x:v>Synthetic example—not a payer benchmark</x:v>
      </x:c>
    </x:row>
    <x:row r="32" ht="50" customHeight="1">
      <x:c r="A32" s="117" t="str">
        <x:v>Group 04</x:v>
      </x:c>
      <x:c r="B32" s="117" t="n">
        <x:v>55</x:v>
      </x:c>
      <x:c r="C32" s="186" t="n">
        <x:v>740</x:v>
      </x:c>
      <x:c r="D32" s="186" t="n">
        <x:v>760</x:v>
      </x:c>
      <x:c r="E32" s="187" t="n">
        <x:f>B32*(D32-C32)</x:f>
        <x:v>1100</x:v>
      </x:c>
      <x:c r="F32" s="162" t="str">
        <x:v>Illustrative only</x:v>
      </x:c>
      <x:c r="G32" s="162" t="str">
        <x:v>Synthetic example—not a payer benchmark</x:v>
      </x:c>
    </x:row>
    <x:row r="33" ht="50" customHeight="1">
      <x:c r="A33" s="117" t="str">
        <x:v>Group 05</x:v>
      </x:c>
      <x:c r="B33" s="117" t="n">
        <x:v>35</x:v>
      </x:c>
      <x:c r="C33" s="186" t="n">
        <x:v>1250</x:v>
      </x:c>
      <x:c r="D33" s="186" t="n">
        <x:v>1180</x:v>
      </x:c>
      <x:c r="E33" s="187" t="n">
        <x:f>B33*(D33-C33)</x:f>
        <x:v>-2450</x:v>
      </x:c>
      <x:c r="F33" s="162" t="str">
        <x:v>Illustrative only</x:v>
      </x:c>
      <x:c r="G33" s="162" t="str">
        <x:v>Synthetic example—not a payer benchmark</x:v>
      </x:c>
    </x:row>
    <x:row r="34" ht="25" customHeight="1">
      <x:c r="A34" s="110"/>
      <x:c r="B34" s="110"/>
      <x:c r="C34" s="110"/>
      <x:c r="D34" s="110"/>
    </x:row>
    <x:row r="35" ht="25" customHeight="1">
      <x:c r="A35" s="110"/>
      <x:c r="B35" s="110"/>
      <x:c r="C35" s="110"/>
      <x:c r="D35" s="110" t="str">
        <x:v>Example annual change</x:v>
      </x:c>
      <x:c r="E35" s="188" t="n">
        <x:f>SUM(E29:E33)</x:f>
        <x:v>-6740</x:v>
      </x:c>
    </x:row>
    <x:row r="36" ht="25" customHeight="1">
      <x:c r="A36" s="110"/>
      <x:c r="B36" s="110"/>
      <x:c r="C36" s="110"/>
      <x:c r="D36" s="110"/>
    </x:row>
    <x:row r="37" ht="25" customHeight="1">
      <x:c r="A37" s="110"/>
      <x:c r="B37" s="110"/>
      <x:c r="C37" s="110"/>
      <x:c r="D37" s="110"/>
    </x:row>
    <x:row r="38" ht="25" customHeight="1">
      <x:c r="A38" s="110"/>
      <x:c r="B38" s="110"/>
      <x:c r="C38" s="110"/>
      <x:c r="D38" s="110"/>
    </x:row>
    <x:row r="39" ht="25" customHeight="1">
      <x:c r="A39" s="110"/>
      <x:c r="B39" s="110"/>
      <x:c r="C39" s="110"/>
      <x:c r="D39" s="110"/>
    </x:row>
    <x:row r="40" ht="25" customHeight="1">
      <x:c r="A40" s="110"/>
      <x:c r="B40" s="110"/>
      <x:c r="C40" s="110"/>
      <x:c r="D40" s="110"/>
    </x:row>
    <x:row r="41" ht="25" customHeight="1">
      <x:c r="A41" s="110"/>
      <x:c r="B41" s="110"/>
      <x:c r="C41" s="110"/>
      <x:c r="D41" s="110"/>
    </x:row>
    <x:row r="42" ht="25" customHeight="1">
      <x:c r="A42" s="110"/>
      <x:c r="B42" s="110"/>
      <x:c r="C42" s="110"/>
      <x:c r="D42" s="110"/>
    </x:row>
    <x:row r="43" ht="25" customHeight="1">
      <x:c r="A43" s="110"/>
      <x:c r="B43" s="110"/>
      <x:c r="C43" s="110"/>
      <x:c r="D43" s="110"/>
    </x:row>
    <x:row r="44" ht="25" customHeight="1">
      <x:c r="A44" s="110"/>
      <x:c r="B44" s="110"/>
      <x:c r="C44" s="110"/>
      <x:c r="D44" s="110"/>
    </x:row>
    <x:row r="45" ht="25" customHeight="1">
      <x:c r="A45" s="110"/>
      <x:c r="B45" s="110"/>
      <x:c r="C45" s="110"/>
      <x:c r="D45" s="110"/>
    </x:row>
    <x:row r="46" ht="25" customHeight="1">
      <x:c r="A46" s="110"/>
      <x:c r="B46" s="110"/>
      <x:c r="C46" s="110"/>
      <x:c r="D46" s="110"/>
    </x:row>
    <x:row r="47" ht="25" customHeight="1">
      <x:c r="A47" s="110"/>
      <x:c r="B47" s="110"/>
      <x:c r="C47" s="110"/>
      <x:c r="D47" s="110"/>
    </x:row>
    <x:row r="48" ht="25" customHeight="1">
      <x:c r="A48" s="110"/>
      <x:c r="B48" s="110"/>
      <x:c r="C48" s="110"/>
      <x:c r="D48" s="110"/>
    </x:row>
    <x:row r="49" ht="25" customHeight="1">
      <x:c r="A49" s="110"/>
      <x:c r="B49" s="110"/>
      <x:c r="C49" s="110"/>
      <x:c r="D49" s="110"/>
    </x:row>
    <x:row r="50" ht="25" customHeight="1">
      <x:c r="A50" s="110"/>
      <x:c r="B50" s="110"/>
      <x:c r="C50" s="110"/>
      <x:c r="D50" s="110"/>
    </x:row>
    <x:row r="51" ht="25" customHeight="1">
      <x:c r="A51" s="110"/>
      <x:c r="B51" s="110"/>
      <x:c r="C51" s="110"/>
      <x:c r="D51" s="110"/>
    </x:row>
    <x:row r="52" ht="25" customHeight="1">
      <x:c r="A52" s="110"/>
      <x:c r="B52" s="110"/>
      <x:c r="C52" s="110"/>
      <x:c r="D52" s="110"/>
    </x:row>
    <x:row r="53" ht="25" customHeight="1">
      <x:c r="A53" s="110"/>
      <x:c r="B53" s="110"/>
      <x:c r="C53" s="110"/>
      <x:c r="D53" s="110"/>
    </x:row>
    <x:row r="54" ht="25" customHeight="1">
      <x:c r="A54" s="110"/>
      <x:c r="B54" s="110"/>
      <x:c r="C54" s="110"/>
      <x:c r="D54" s="110"/>
    </x:row>
    <x:row r="55" ht="25" customHeight="1">
      <x:c r="A55" s="110"/>
      <x:c r="B55" s="110"/>
      <x:c r="C55" s="110"/>
      <x:c r="D55" s="110"/>
    </x:row>
    <x:row r="56" ht="25" customHeight="1">
      <x:c r="A56" s="110"/>
      <x:c r="B56" s="110"/>
      <x:c r="C56" s="110"/>
      <x:c r="D56" s="110"/>
    </x:row>
    <x:row r="57" ht="25" customHeight="1">
      <x:c r="A57" s="110"/>
      <x:c r="B57" s="110"/>
      <x:c r="C57" s="110"/>
      <x:c r="D57" s="110"/>
    </x:row>
    <x:row r="58" ht="25" customHeight="1">
      <x:c r="A58" s="110"/>
      <x:c r="B58" s="110"/>
      <x:c r="C58" s="110"/>
      <x:c r="D58" s="110"/>
    </x:row>
    <x:row r="59" ht="25" customHeight="1">
      <x:c r="A59" s="110"/>
      <x:c r="B59" s="110"/>
      <x:c r="C59" s="110"/>
      <x:c r="D59" s="110"/>
    </x:row>
    <x:row r="60" ht="25" customHeight="1">
      <x:c r="A60" s="110"/>
      <x:c r="B60" s="110"/>
      <x:c r="C60" s="110"/>
      <x:c r="D60" s="110"/>
    </x:row>
    <x:row r="61" ht="25" customHeight="1">
      <x:c r="A61" s="110"/>
      <x:c r="B61" s="110"/>
      <x:c r="C61" s="110"/>
      <x:c r="D61" s="110"/>
    </x:row>
    <x:row r="62" ht="25" customHeight="1">
      <x:c r="A62" s="110"/>
      <x:c r="B62" s="110"/>
      <x:c r="C62" s="110"/>
      <x:c r="D62" s="110"/>
    </x:row>
    <x:row r="63" ht="25" customHeight="1">
      <x:c r="A63" s="110"/>
      <x:c r="B63" s="110"/>
      <x:c r="C63" s="110"/>
      <x:c r="D63" s="110"/>
    </x:row>
    <x:row r="64" ht="25" customHeight="1">
      <x:c r="A64" s="110"/>
      <x:c r="B64" s="110"/>
      <x:c r="C64" s="110"/>
      <x:c r="D64" s="110"/>
    </x:row>
    <x:row r="65" ht="25" customHeight="1">
      <x:c r="A65" s="110"/>
      <x:c r="B65" s="110"/>
      <x:c r="C65" s="110"/>
      <x:c r="D65" s="110"/>
    </x:row>
    <x:row r="66" ht="25" customHeight="1">
      <x:c r="A66" s="110"/>
      <x:c r="B66" s="110"/>
      <x:c r="C66" s="110"/>
      <x:c r="D66" s="110"/>
    </x:row>
    <x:row r="67" ht="25" customHeight="1">
      <x:c r="A67" s="110"/>
      <x:c r="B67" s="110"/>
      <x:c r="C67" s="110"/>
      <x:c r="D67" s="110"/>
    </x:row>
    <x:row r="68" ht="25" customHeight="1">
      <x:c r="A68" s="110"/>
      <x:c r="B68" s="110"/>
      <x:c r="C68" s="110"/>
      <x:c r="D68" s="110"/>
    </x:row>
    <x:row r="69" ht="25" customHeight="1">
      <x:c r="A69" s="110"/>
      <x:c r="B69" s="110"/>
      <x:c r="C69" s="110"/>
      <x:c r="D69" s="110"/>
    </x:row>
    <x:row r="70" ht="25" customHeight="1">
      <x:c r="A70" s="110"/>
      <x:c r="B70" s="110"/>
      <x:c r="C70" s="110"/>
      <x:c r="D70" s="110"/>
    </x:row>
    <x:row r="71" ht="25" customHeight="1">
      <x:c r="A71" s="110"/>
      <x:c r="B71" s="110"/>
      <x:c r="C71" s="110"/>
      <x:c r="D71" s="110"/>
    </x:row>
    <x:row r="72" ht="25" customHeight="1">
      <x:c r="A72" s="110"/>
      <x:c r="B72" s="110"/>
      <x:c r="C72" s="110"/>
      <x:c r="D72" s="110"/>
    </x:row>
    <x:row r="73" ht="25" customHeight="1">
      <x:c r="A73" s="110"/>
      <x:c r="B73" s="110"/>
      <x:c r="C73" s="110"/>
      <x:c r="D73" s="110"/>
    </x:row>
    <x:row r="74" ht="25" customHeight="1">
      <x:c r="A74" s="110"/>
      <x:c r="B74" s="110"/>
      <x:c r="C74" s="110"/>
      <x:c r="D74" s="110"/>
    </x:row>
    <x:row r="75" ht="25" customHeight="1">
      <x:c r="A75" s="110"/>
      <x:c r="B75" s="110"/>
      <x:c r="C75" s="110"/>
      <x:c r="D75" s="110"/>
    </x:row>
    <x:row r="76" ht="25" customHeight="1">
      <x:c r="A76" s="110"/>
      <x:c r="B76" s="110"/>
      <x:c r="C76" s="110"/>
      <x:c r="D76" s="110"/>
    </x:row>
    <x:row r="77" ht="25" customHeight="1">
      <x:c r="A77" s="110"/>
      <x:c r="B77" s="110"/>
      <x:c r="C77" s="110"/>
      <x:c r="D77" s="110"/>
    </x:row>
    <x:row r="78" ht="25" customHeight="1">
      <x:c r="A78" s="110"/>
      <x:c r="B78" s="110"/>
      <x:c r="C78" s="110"/>
      <x:c r="D78" s="110"/>
    </x:row>
    <x:row r="79" ht="25" customHeight="1">
      <x:c r="A79" s="110"/>
      <x:c r="B79" s="110"/>
      <x:c r="C79" s="110"/>
      <x:c r="D79" s="110"/>
    </x:row>
    <x:row r="80" ht="25" customHeight="1">
      <x:c r="A80" s="110"/>
      <x:c r="B80" s="110"/>
      <x:c r="C80" s="110"/>
      <x:c r="D80" s="110"/>
    </x:row>
    <x:row r="81" ht="25" customHeight="1">
      <x:c r="A81" s="110"/>
      <x:c r="B81" s="110"/>
      <x:c r="C81" s="110"/>
      <x:c r="D81" s="110"/>
    </x:row>
    <x:row r="82" ht="25" customHeight="1">
      <x:c r="A82" s="110"/>
      <x:c r="B82" s="110"/>
      <x:c r="C82" s="110"/>
      <x:c r="D82" s="110"/>
    </x:row>
    <x:row r="83" ht="25" customHeight="1">
      <x:c r="A83" s="110"/>
      <x:c r="B83" s="110"/>
      <x:c r="C83" s="110"/>
      <x:c r="D83" s="110"/>
    </x:row>
    <x:row r="84" ht="25" customHeight="1">
      <x:c r="A84" s="110"/>
      <x:c r="B84" s="110"/>
      <x:c r="C84" s="110"/>
      <x:c r="D84" s="110"/>
    </x:row>
    <x:row r="85" ht="25" customHeight="1">
      <x:c r="A85" s="110"/>
      <x:c r="B85" s="110"/>
      <x:c r="C85" s="110"/>
      <x:c r="D85" s="110"/>
    </x:row>
    <x:row r="86" ht="25" customHeight="1">
      <x:c r="A86" s="110"/>
      <x:c r="B86" s="110"/>
      <x:c r="C86" s="110"/>
      <x:c r="D86" s="110"/>
    </x:row>
    <x:row r="87" ht="25" customHeight="1">
      <x:c r="A87" s="110"/>
      <x:c r="B87" s="110"/>
      <x:c r="C87" s="110"/>
      <x:c r="D87" s="110"/>
    </x:row>
    <x:row r="88" ht="25" customHeight="1">
      <x:c r="A88" s="110"/>
      <x:c r="B88" s="110"/>
      <x:c r="C88" s="110"/>
      <x:c r="D88" s="110"/>
    </x:row>
    <x:row r="89" ht="25" customHeight="1">
      <x:c r="A89" s="110"/>
      <x:c r="B89" s="110"/>
      <x:c r="C89" s="110"/>
      <x:c r="D89" s="110"/>
    </x:row>
    <x:row r="90" ht="25" customHeight="1">
      <x:c r="A90" s="110"/>
      <x:c r="B90" s="110"/>
      <x:c r="C90" s="110"/>
      <x:c r="D90" s="110"/>
    </x:row>
    <x:row r="91" ht="25" customHeight="1">
      <x:c r="A91" s="110"/>
      <x:c r="B91" s="110"/>
      <x:c r="C91" s="110"/>
      <x:c r="D91" s="110"/>
    </x:row>
    <x:row r="92" ht="25" customHeight="1">
      <x:c r="A92" s="110"/>
      <x:c r="B92" s="110"/>
      <x:c r="C92" s="110"/>
      <x:c r="D92" s="110"/>
    </x:row>
    <x:row r="93" ht="25" customHeight="1">
      <x:c r="A93" s="110"/>
      <x:c r="B93" s="110"/>
      <x:c r="C93" s="110"/>
      <x:c r="D93" s="110"/>
    </x:row>
    <x:row r="94" ht="25" customHeight="1">
      <x:c r="A94" s="110"/>
      <x:c r="B94" s="110"/>
      <x:c r="C94" s="110"/>
      <x:c r="D94" s="110"/>
    </x:row>
    <x:row r="95" ht="25" customHeight="1">
      <x:c r="A95" s="110"/>
      <x:c r="B95" s="110"/>
      <x:c r="C95" s="110"/>
      <x:c r="D95" s="110"/>
    </x:row>
    <x:row r="96" ht="25" customHeight="1">
      <x:c r="A96" s="110"/>
      <x:c r="B96" s="110"/>
      <x:c r="C96" s="110"/>
      <x:c r="D96" s="110"/>
    </x:row>
    <x:row r="97" ht="25" customHeight="1">
      <x:c r="A97" s="110"/>
      <x:c r="B97" s="110"/>
      <x:c r="C97" s="110"/>
      <x:c r="D97" s="110"/>
    </x:row>
    <x:row r="98" ht="25" customHeight="1">
      <x:c r="A98" s="110"/>
      <x:c r="B98" s="110"/>
      <x:c r="C98" s="110"/>
      <x:c r="D98" s="110"/>
    </x:row>
    <x:row r="99" ht="25" customHeight="1">
      <x:c r="A99" s="110"/>
      <x:c r="B99" s="110"/>
      <x:c r="C99" s="110"/>
      <x:c r="D99" s="110"/>
    </x:row>
    <x:row r="100" ht="25" customHeight="1">
      <x:c r="A100" s="110"/>
      <x:c r="B100" s="110"/>
      <x:c r="C100" s="110"/>
      <x:c r="D100" s="110"/>
    </x:row>
  </x:sheetData>
  <x:pageMargins left="0.7" right="0.7" top="0.75" bottom="0.75" header="0.3" footer="0.3"/>
</x:worksheet>
</file>

<file path=xl/worksheets/sheet14.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43"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s>
  <x:sheetData>
    <x:row r="1" ht="25" customHeight="1">
      <x:c r="A1" s="110"/>
      <x:c r="B1" s="110"/>
      <x:c r="C1" s="110"/>
      <x:c r="D1" s="110"/>
      <x:c r="E1" s="110"/>
      <x:c r="F1" s="110"/>
      <x:c r="G1" s="110"/>
    </x:row>
    <x:row r="2" ht="25" customHeight="1">
      <x:c r="A2" s="111" t="str">
        <x:v>Contract and notice calendar</x:v>
      </x:c>
      <x:c r="B2" s="110"/>
      <x:c r="C2" s="110"/>
      <x:c r="D2" s="110"/>
      <x:c r="E2" s="110"/>
      <x:c r="F2" s="110"/>
      <x:c r="G2" s="110"/>
    </x:row>
    <x:row r="3" ht="25" customHeight="1">
      <x:c r="A3" s="112"/>
      <x:c r="B3" s="112"/>
      <x:c r="C3" s="112"/>
      <x:c r="D3" s="112"/>
      <x:c r="E3" s="112"/>
      <x:c r="F3" s="112"/>
      <x:c r="G3" s="112"/>
    </x:row>
    <x:row r="4" ht="25" customHeight="1">
      <x:c r="A4" s="110"/>
      <x:c r="B4" s="110"/>
      <x:c r="C4" s="110"/>
      <x:c r="D4" s="110"/>
      <x:c r="E4" s="110"/>
      <x:c r="F4" s="110"/>
      <x:c r="G4" s="110"/>
    </x:row>
    <x:row r="5" ht="25" customHeight="1">
      <x:c r="A5" s="110"/>
      <x:c r="B5" s="110"/>
      <x:c r="C5" s="110"/>
      <x:c r="D5" s="110"/>
      <x:c r="E5" s="110"/>
      <x:c r="F5" s="110"/>
      <x:c r="G5" s="110"/>
    </x:row>
    <x:row r="6" ht="42" customHeight="1">
      <x:c r="A6" s="116" t="str">
        <x:v>Payer code</x:v>
      </x:c>
      <x:c r="B6" s="116" t="str">
        <x:v>Contract / event</x:v>
      </x:c>
      <x:c r="C6" s="116" t="str">
        <x:v>Effective / renewal date</x:v>
      </x:c>
      <x:c r="D6" s="116" t="str">
        <x:v>Notice days</x:v>
      </x:c>
      <x:c r="E6" s="116" t="str">
        <x:v>Notice deadline</x:v>
      </x:c>
      <x:c r="F6" s="116" t="str">
        <x:v>Evidence locator</x:v>
      </x:c>
      <x:c r="G6" s="116" t="str">
        <x:v>Owner / next action</x:v>
      </x:c>
    </x:row>
    <x:row r="7" ht="25" customHeight="1">
      <x:c r="A7" s="110"/>
      <x:c r="B7" s="110"/>
      <x:c r="C7" s="160"/>
      <x:c r="D7" s="120"/>
      <x:c r="E7" s="160" t="str">
        <x:f>IF(AND(A7&lt;&gt;"",ISNUMBER(C7),ISNUMBER(D7),D7&gt;=0),C7-D7,"")</x:f>
      </x:c>
      <x:c r="F7" s="110"/>
      <x:c r="G7" s="110"/>
    </x:row>
    <x:row r="8" ht="25" customHeight="1">
      <x:c r="A8" s="110"/>
      <x:c r="B8" s="110"/>
      <x:c r="C8" s="160"/>
      <x:c r="D8" s="120"/>
      <x:c r="E8" s="160" t="str">
        <x:f>IF(AND(A8&lt;&gt;"",ISNUMBER(C8),ISNUMBER(D8),D8&gt;=0),C8-D8,"")</x:f>
      </x:c>
      <x:c r="F8" s="110"/>
      <x:c r="G8" s="110"/>
    </x:row>
    <x:row r="9" ht="25" customHeight="1">
      <x:c r="A9" s="110"/>
      <x:c r="B9" s="110"/>
      <x:c r="C9" s="160"/>
      <x:c r="D9" s="120"/>
      <x:c r="E9" s="160" t="str">
        <x:f>IF(AND(A9&lt;&gt;"",ISNUMBER(C9),ISNUMBER(D9),D9&gt;=0),C9-D9,"")</x:f>
      </x:c>
      <x:c r="F9" s="110"/>
      <x:c r="G9" s="110"/>
    </x:row>
    <x:row r="10" ht="25" customHeight="1">
      <x:c r="A10" s="110"/>
      <x:c r="B10" s="110"/>
      <x:c r="C10" s="160"/>
      <x:c r="D10" s="120"/>
      <x:c r="E10" s="160" t="str">
        <x:f>IF(AND(A10&lt;&gt;"",ISNUMBER(C10),ISNUMBER(D10),D10&gt;=0),C10-D10,"")</x:f>
      </x:c>
      <x:c r="F10" s="110"/>
      <x:c r="G10" s="110"/>
    </x:row>
    <x:row r="11" ht="25" customHeight="1">
      <x:c r="A11" s="110"/>
      <x:c r="B11" s="110"/>
      <x:c r="C11" s="160"/>
      <x:c r="D11" s="120"/>
      <x:c r="E11" s="160" t="str">
        <x:f>IF(AND(A11&lt;&gt;"",ISNUMBER(C11),ISNUMBER(D11),D11&gt;=0),C11-D11,"")</x:f>
      </x:c>
      <x:c r="F11" s="110"/>
      <x:c r="G11" s="110"/>
    </x:row>
    <x:row r="12" ht="25" customHeight="1">
      <x:c r="A12" s="110"/>
      <x:c r="B12" s="110"/>
      <x:c r="C12" s="160"/>
      <x:c r="D12" s="120"/>
      <x:c r="E12" s="160" t="str">
        <x:f>IF(AND(A12&lt;&gt;"",ISNUMBER(C12),ISNUMBER(D12),D12&gt;=0),C12-D12,"")</x:f>
      </x:c>
      <x:c r="F12" s="110"/>
      <x:c r="G12" s="110"/>
    </x:row>
    <x:row r="13" ht="25" customHeight="1">
      <x:c r="A13" s="110"/>
      <x:c r="B13" s="110"/>
      <x:c r="C13" s="160"/>
      <x:c r="D13" s="120"/>
      <x:c r="E13" s="160" t="str">
        <x:f>IF(AND(A13&lt;&gt;"",ISNUMBER(C13),ISNUMBER(D13),D13&gt;=0),C13-D13,"")</x:f>
      </x:c>
      <x:c r="F13" s="110"/>
      <x:c r="G13" s="110"/>
    </x:row>
    <x:row r="14" ht="25" customHeight="1">
      <x:c r="A14" s="110"/>
      <x:c r="B14" s="110"/>
      <x:c r="C14" s="160"/>
      <x:c r="D14" s="120"/>
      <x:c r="E14" s="160" t="str">
        <x:f>IF(AND(A14&lt;&gt;"",ISNUMBER(C14),ISNUMBER(D14),D14&gt;=0),C14-D14,"")</x:f>
      </x:c>
      <x:c r="F14" s="110"/>
      <x:c r="G14" s="110"/>
    </x:row>
    <x:row r="15" ht="25" customHeight="1">
      <x:c r="A15" s="110"/>
      <x:c r="B15" s="110"/>
      <x:c r="C15" s="160"/>
      <x:c r="D15" s="120"/>
      <x:c r="E15" s="160" t="str">
        <x:f>IF(AND(A15&lt;&gt;"",ISNUMBER(C15),ISNUMBER(D15),D15&gt;=0),C15-D15,"")</x:f>
      </x:c>
      <x:c r="F15" s="110"/>
      <x:c r="G15" s="110"/>
    </x:row>
    <x:row r="16" ht="25" customHeight="1">
      <x:c r="A16" s="110"/>
      <x:c r="B16" s="110"/>
      <x:c r="C16" s="160"/>
      <x:c r="D16" s="120"/>
      <x:c r="E16" s="160" t="str">
        <x:f>IF(AND(A16&lt;&gt;"",ISNUMBER(C16),ISNUMBER(D16),D16&gt;=0),C16-D16,"")</x:f>
      </x:c>
      <x:c r="F16" s="110"/>
      <x:c r="G16" s="110"/>
    </x:row>
    <x:row r="17" ht="25" customHeight="1">
      <x:c r="A17" s="110"/>
      <x:c r="B17" s="110"/>
      <x:c r="C17" s="160"/>
      <x:c r="D17" s="120"/>
      <x:c r="E17" s="160" t="str">
        <x:f>IF(AND(A17&lt;&gt;"",ISNUMBER(C17),ISNUMBER(D17),D17&gt;=0),C17-D17,"")</x:f>
      </x:c>
      <x:c r="F17" s="110"/>
      <x:c r="G17" s="110"/>
    </x:row>
    <x:row r="18" ht="25" customHeight="1">
      <x:c r="A18" s="110"/>
      <x:c r="B18" s="110"/>
      <x:c r="C18" s="160"/>
      <x:c r="D18" s="120"/>
      <x:c r="E18" s="160" t="str">
        <x:f>IF(AND(A18&lt;&gt;"",ISNUMBER(C18),ISNUMBER(D18),D18&gt;=0),C18-D18,"")</x:f>
      </x:c>
      <x:c r="F18" s="110"/>
      <x:c r="G18" s="110"/>
    </x:row>
    <x:row r="19" ht="25" customHeight="1">
      <x:c r="A19" s="110"/>
      <x:c r="B19" s="110"/>
      <x:c r="C19" s="160"/>
      <x:c r="D19" s="120"/>
      <x:c r="E19" s="160" t="str">
        <x:f>IF(AND(A19&lt;&gt;"",ISNUMBER(C19),ISNUMBER(D19),D19&gt;=0),C19-D19,"")</x:f>
      </x:c>
      <x:c r="F19" s="110"/>
      <x:c r="G19" s="110"/>
    </x:row>
    <x:row r="20" ht="25" customHeight="1">
      <x:c r="A20" s="110"/>
      <x:c r="B20" s="110"/>
      <x:c r="C20" s="160"/>
      <x:c r="D20" s="120"/>
      <x:c r="E20" s="160" t="str">
        <x:f>IF(AND(A20&lt;&gt;"",ISNUMBER(C20),ISNUMBER(D20),D20&gt;=0),C20-D20,"")</x:f>
      </x:c>
      <x:c r="F20" s="110"/>
      <x:c r="G20" s="110"/>
    </x:row>
    <x:row r="21" ht="25" customHeight="1">
      <x:c r="A21" s="110"/>
      <x:c r="B21" s="110"/>
      <x:c r="C21" s="160"/>
      <x:c r="D21" s="120"/>
      <x:c r="E21" s="160" t="str">
        <x:f>IF(AND(A21&lt;&gt;"",ISNUMBER(C21),ISNUMBER(D21),D21&gt;=0),C21-D21,"")</x:f>
      </x:c>
      <x:c r="F21" s="110"/>
      <x:c r="G21" s="110"/>
    </x:row>
    <x:row r="22" ht="25" customHeight="1">
      <x:c r="A22" s="110"/>
      <x:c r="B22" s="110"/>
      <x:c r="C22" s="160"/>
      <x:c r="D22" s="120"/>
      <x:c r="E22" s="160" t="str">
        <x:f>IF(AND(A22&lt;&gt;"",ISNUMBER(C22),ISNUMBER(D22),D22&gt;=0),C22-D22,"")</x:f>
      </x:c>
      <x:c r="F22" s="110"/>
      <x:c r="G22" s="110"/>
    </x:row>
    <x:row r="23" ht="25" customHeight="1">
      <x:c r="A23" s="110"/>
      <x:c r="B23" s="110"/>
      <x:c r="C23" s="160"/>
      <x:c r="D23" s="120"/>
      <x:c r="E23" s="160" t="str">
        <x:f>IF(AND(A23&lt;&gt;"",ISNUMBER(C23),ISNUMBER(D23),D23&gt;=0),C23-D23,"")</x:f>
      </x:c>
      <x:c r="F23" s="110"/>
      <x:c r="G23" s="110"/>
    </x:row>
    <x:row r="24" ht="25" customHeight="1">
      <x:c r="A24" s="110"/>
      <x:c r="B24" s="110"/>
      <x:c r="C24" s="160"/>
      <x:c r="D24" s="120"/>
      <x:c r="E24" s="160" t="str">
        <x:f>IF(AND(A24&lt;&gt;"",ISNUMBER(C24),ISNUMBER(D24),D24&gt;=0),C24-D24,"")</x:f>
      </x:c>
      <x:c r="F24" s="110"/>
      <x:c r="G24" s="110"/>
    </x:row>
    <x:row r="25" ht="25" customHeight="1">
      <x:c r="A25" s="110"/>
      <x:c r="B25" s="110"/>
      <x:c r="C25" s="160"/>
      <x:c r="D25" s="120"/>
      <x:c r="E25" s="160" t="str">
        <x:f>IF(AND(A25&lt;&gt;"",ISNUMBER(C25),ISNUMBER(D25),D25&gt;=0),C25-D25,"")</x:f>
      </x:c>
      <x:c r="F25" s="110"/>
      <x:c r="G25" s="110"/>
    </x:row>
    <x:row r="26" ht="25" customHeight="1">
      <x:c r="A26" s="110"/>
      <x:c r="B26" s="110"/>
      <x:c r="C26" s="160"/>
      <x:c r="D26" s="120"/>
      <x:c r="E26" s="160" t="str">
        <x:f>IF(AND(A26&lt;&gt;"",ISNUMBER(C26),ISNUMBER(D26),D26&gt;=0),C26-D26,"")</x:f>
      </x:c>
      <x:c r="F26" s="110"/>
      <x:c r="G26" s="110"/>
    </x:row>
    <x:row r="27" ht="25" customHeight="1">
      <x:c r="A27" s="110"/>
      <x:c r="B27" s="110"/>
      <x:c r="C27" s="160"/>
      <x:c r="D27" s="120"/>
      <x:c r="E27" s="160" t="str">
        <x:f>IF(AND(A27&lt;&gt;"",ISNUMBER(C27),ISNUMBER(D27),D27&gt;=0),C27-D27,"")</x:f>
      </x:c>
      <x:c r="F27" s="110"/>
      <x:c r="G27" s="110"/>
    </x:row>
    <x:row r="28" ht="25" customHeight="1">
      <x:c r="A28" s="110"/>
      <x:c r="B28" s="110"/>
      <x:c r="C28" s="160"/>
      <x:c r="D28" s="120"/>
      <x:c r="E28" s="160" t="str">
        <x:f>IF(AND(A28&lt;&gt;"",ISNUMBER(C28),ISNUMBER(D28),D28&gt;=0),C28-D28,"")</x:f>
      </x:c>
      <x:c r="F28" s="110"/>
      <x:c r="G28" s="110"/>
    </x:row>
    <x:row r="29" ht="25" customHeight="1">
      <x:c r="A29" s="110"/>
      <x:c r="B29" s="110"/>
      <x:c r="C29" s="160"/>
      <x:c r="D29" s="120"/>
      <x:c r="E29" s="160" t="str">
        <x:f>IF(AND(A29&lt;&gt;"",ISNUMBER(C29),ISNUMBER(D29),D29&gt;=0),C29-D29,"")</x:f>
      </x:c>
      <x:c r="F29" s="110"/>
      <x:c r="G29" s="110"/>
    </x:row>
    <x:row r="30" ht="25" customHeight="1">
      <x:c r="A30" s="110"/>
      <x:c r="B30" s="110"/>
      <x:c r="C30" s="160"/>
      <x:c r="D30" s="120"/>
      <x:c r="E30" s="160" t="str">
        <x:f>IF(AND(A30&lt;&gt;"",ISNUMBER(C30),ISNUMBER(D30),D30&gt;=0),C30-D30,"")</x:f>
      </x:c>
      <x:c r="F30" s="110"/>
      <x:c r="G30" s="110"/>
    </x:row>
    <x:row r="31" ht="25" customHeight="1">
      <x:c r="A31" s="110"/>
      <x:c r="B31" s="110"/>
      <x:c r="C31" s="160"/>
      <x:c r="D31" s="120"/>
      <x:c r="E31" s="160" t="str">
        <x:f>IF(AND(A31&lt;&gt;"",ISNUMBER(C31),ISNUMBER(D31),D31&gt;=0),C31-D31,"")</x:f>
      </x:c>
      <x:c r="F31" s="110"/>
      <x:c r="G31" s="110"/>
    </x:row>
    <x:row r="32" ht="25" customHeight="1">
      <x:c r="A32" s="110"/>
      <x:c r="B32" s="110"/>
      <x:c r="C32" s="160"/>
      <x:c r="D32" s="120"/>
      <x:c r="E32" s="160" t="str">
        <x:f>IF(AND(A32&lt;&gt;"",ISNUMBER(C32),ISNUMBER(D32),D32&gt;=0),C32-D32,"")</x:f>
      </x:c>
      <x:c r="F32" s="110"/>
      <x:c r="G32" s="110"/>
    </x:row>
    <x:row r="33" ht="25" customHeight="1">
      <x:c r="A33" s="110"/>
      <x:c r="B33" s="110"/>
      <x:c r="C33" s="160"/>
      <x:c r="D33" s="120"/>
      <x:c r="E33" s="160" t="str">
        <x:f>IF(AND(A33&lt;&gt;"",ISNUMBER(C33),ISNUMBER(D33),D33&gt;=0),C33-D33,"")</x:f>
      </x:c>
      <x:c r="F33" s="110"/>
      <x:c r="G33" s="110"/>
    </x:row>
    <x:row r="34" ht="25" customHeight="1">
      <x:c r="A34" s="110"/>
      <x:c r="B34" s="110"/>
      <x:c r="C34" s="160"/>
      <x:c r="D34" s="120"/>
      <x:c r="E34" s="160" t="str">
        <x:f>IF(AND(A34&lt;&gt;"",ISNUMBER(C34),ISNUMBER(D34),D34&gt;=0),C34-D34,"")</x:f>
      </x:c>
      <x:c r="F34" s="110"/>
      <x:c r="G34" s="110"/>
    </x:row>
    <x:row r="35" ht="25" customHeight="1">
      <x:c r="A35" s="110"/>
      <x:c r="B35" s="110"/>
      <x:c r="C35" s="160"/>
      <x:c r="D35" s="120"/>
      <x:c r="E35" s="160" t="str">
        <x:f>IF(AND(A35&lt;&gt;"",ISNUMBER(C35),ISNUMBER(D35),D35&gt;=0),C35-D35,"")</x:f>
      </x:c>
      <x:c r="F35" s="110"/>
      <x:c r="G35" s="110"/>
    </x:row>
    <x:row r="36" ht="25" customHeight="1">
      <x:c r="A36" s="110"/>
      <x:c r="B36" s="110"/>
      <x:c r="C36" s="160"/>
      <x:c r="D36" s="120"/>
      <x:c r="E36" s="160" t="str">
        <x:f>IF(AND(A36&lt;&gt;"",ISNUMBER(C36),ISNUMBER(D36),D36&gt;=0),C36-D36,"")</x:f>
      </x:c>
      <x:c r="F36" s="110"/>
      <x:c r="G36" s="110"/>
    </x:row>
    <x:row r="37" ht="25" customHeight="1">
      <x:c r="A37" s="110"/>
      <x:c r="B37" s="110"/>
      <x:c r="C37" s="160"/>
      <x:c r="D37" s="120"/>
      <x:c r="E37" s="160" t="str">
        <x:f>IF(AND(A37&lt;&gt;"",ISNUMBER(C37),ISNUMBER(D37),D37&gt;=0),C37-D37,"")</x:f>
      </x:c>
      <x:c r="F37" s="110"/>
      <x:c r="G37" s="110"/>
    </x:row>
    <x:row r="38" ht="25" customHeight="1">
      <x:c r="A38" s="110"/>
      <x:c r="B38" s="110"/>
      <x:c r="C38" s="160"/>
      <x:c r="D38" s="120"/>
      <x:c r="E38" s="160" t="str">
        <x:f>IF(AND(A38&lt;&gt;"",ISNUMBER(C38),ISNUMBER(D38),D38&gt;=0),C38-D38,"")</x:f>
      </x:c>
      <x:c r="F38" s="110"/>
      <x:c r="G38" s="110"/>
    </x:row>
    <x:row r="39" ht="25" customHeight="1">
      <x:c r="A39" s="110"/>
      <x:c r="B39" s="110"/>
      <x:c r="C39" s="160"/>
      <x:c r="D39" s="120"/>
      <x:c r="E39" s="160" t="str">
        <x:f>IF(AND(A39&lt;&gt;"",ISNUMBER(C39),ISNUMBER(D39),D39&gt;=0),C39-D39,"")</x:f>
      </x:c>
      <x:c r="F39" s="110"/>
      <x:c r="G39" s="110"/>
    </x:row>
    <x:row r="40" ht="25" customHeight="1">
      <x:c r="A40" s="110"/>
      <x:c r="B40" s="110"/>
      <x:c r="C40" s="160"/>
      <x:c r="D40" s="120"/>
      <x:c r="E40" s="160" t="str">
        <x:f>IF(AND(A40&lt;&gt;"",ISNUMBER(C40),ISNUMBER(D40),D40&gt;=0),C40-D40,"")</x:f>
      </x:c>
      <x:c r="F40" s="110"/>
      <x:c r="G40" s="110"/>
    </x:row>
    <x:row r="41" ht="25" customHeight="1">
      <x:c r="A41" s="110"/>
      <x:c r="B41" s="110"/>
      <x:c r="C41" s="160"/>
      <x:c r="D41" s="120"/>
      <x:c r="E41" s="160" t="str">
        <x:f>IF(AND(A41&lt;&gt;"",ISNUMBER(C41),ISNUMBER(D41),D41&gt;=0),C41-D41,"")</x:f>
      </x:c>
      <x:c r="F41" s="110"/>
      <x:c r="G41" s="110"/>
    </x:row>
    <x:row r="42" ht="25" customHeight="1">
      <x:c r="A42" s="110"/>
      <x:c r="B42" s="110"/>
      <x:c r="C42" s="160"/>
      <x:c r="D42" s="120"/>
      <x:c r="E42" s="160" t="str">
        <x:f>IF(AND(A42&lt;&gt;"",ISNUMBER(C42),ISNUMBER(D42),D42&gt;=0),C42-D42,"")</x:f>
      </x:c>
      <x:c r="F42" s="110"/>
      <x:c r="G42" s="110"/>
    </x:row>
    <x:row r="43" ht="25" customHeight="1">
      <x:c r="A43" s="110"/>
      <x:c r="B43" s="110"/>
      <x:c r="C43" s="160"/>
      <x:c r="D43" s="120"/>
      <x:c r="E43" s="160" t="str">
        <x:f>IF(AND(A43&lt;&gt;"",ISNUMBER(C43),ISNUMBER(D43),D43&gt;=0),C43-D43,"")</x:f>
      </x:c>
      <x:c r="F43" s="110"/>
      <x:c r="G43" s="110"/>
    </x:row>
    <x:row r="44" ht="25" customHeight="1">
      <x:c r="A44" s="110"/>
      <x:c r="B44" s="110"/>
      <x:c r="C44" s="160"/>
      <x:c r="D44" s="120"/>
      <x:c r="E44" s="160" t="str">
        <x:f>IF(AND(A44&lt;&gt;"",ISNUMBER(C44),ISNUMBER(D44),D44&gt;=0),C44-D44,"")</x:f>
      </x:c>
      <x:c r="F44" s="110"/>
      <x:c r="G44" s="110"/>
    </x:row>
    <x:row r="45" ht="25" customHeight="1">
      <x:c r="A45" s="110"/>
      <x:c r="B45" s="110"/>
      <x:c r="C45" s="160"/>
      <x:c r="D45" s="120"/>
      <x:c r="E45" s="160" t="str">
        <x:f>IF(AND(A45&lt;&gt;"",ISNUMBER(C45),ISNUMBER(D45),D45&gt;=0),C45-D45,"")</x:f>
      </x:c>
      <x:c r="F45" s="110"/>
      <x:c r="G45" s="110"/>
    </x:row>
    <x:row r="46" ht="25" customHeight="1">
      <x:c r="A46" s="110"/>
      <x:c r="B46" s="110"/>
      <x:c r="C46" s="160"/>
      <x:c r="D46" s="120"/>
      <x:c r="E46" s="160" t="str">
        <x:f>IF(AND(A46&lt;&gt;"",ISNUMBER(C46),ISNUMBER(D46),D46&gt;=0),C46-D46,"")</x:f>
      </x:c>
      <x:c r="F46" s="110"/>
      <x:c r="G46" s="110"/>
    </x:row>
    <x:row r="47" ht="25" customHeight="1">
      <x:c r="A47" s="110"/>
      <x:c r="B47" s="110"/>
      <x:c r="C47" s="160"/>
      <x:c r="D47" s="120"/>
      <x:c r="E47" s="160" t="str">
        <x:f>IF(AND(A47&lt;&gt;"",ISNUMBER(C47),ISNUMBER(D47),D47&gt;=0),C47-D47,"")</x:f>
      </x:c>
      <x:c r="F47" s="110"/>
      <x:c r="G47" s="110"/>
    </x:row>
    <x:row r="48" ht="25" customHeight="1">
      <x:c r="A48" s="110"/>
      <x:c r="B48" s="110"/>
      <x:c r="C48" s="160"/>
      <x:c r="D48" s="120"/>
      <x:c r="E48" s="160" t="str">
        <x:f>IF(AND(A48&lt;&gt;"",ISNUMBER(C48),ISNUMBER(D48),D48&gt;=0),C48-D48,"")</x:f>
      </x:c>
      <x:c r="F48" s="110"/>
      <x:c r="G48" s="110"/>
    </x:row>
    <x:row r="49" ht="25" customHeight="1">
      <x:c r="A49" s="110"/>
      <x:c r="B49" s="110"/>
      <x:c r="C49" s="160"/>
      <x:c r="D49" s="120"/>
      <x:c r="E49" s="160" t="str">
        <x:f>IF(AND(A49&lt;&gt;"",ISNUMBER(C49),ISNUMBER(D49),D49&gt;=0),C49-D49,"")</x:f>
      </x:c>
      <x:c r="F49" s="110"/>
      <x:c r="G49" s="110"/>
    </x:row>
    <x:row r="50" ht="25" customHeight="1">
      <x:c r="A50" s="110"/>
      <x:c r="B50" s="110"/>
      <x:c r="C50" s="160"/>
      <x:c r="D50" s="120"/>
      <x:c r="E50" s="160" t="str">
        <x:f>IF(AND(A50&lt;&gt;"",ISNUMBER(C50),ISNUMBER(D50),D50&gt;=0),C50-D50,"")</x:f>
      </x:c>
      <x:c r="F50" s="110"/>
      <x:c r="G50" s="110"/>
    </x:row>
    <x:row r="51" ht="25" customHeight="1">
      <x:c r="A51" s="110"/>
      <x:c r="B51" s="110"/>
      <x:c r="C51" s="160"/>
      <x:c r="D51" s="120"/>
      <x:c r="E51" s="160" t="str">
        <x:f>IF(AND(A51&lt;&gt;"",ISNUMBER(C51),ISNUMBER(D51),D51&gt;=0),C51-D51,"")</x:f>
      </x:c>
      <x:c r="F51" s="110"/>
      <x:c r="G51" s="110"/>
    </x:row>
    <x:row r="52" ht="25" customHeight="1">
      <x:c r="A52" s="110"/>
      <x:c r="B52" s="110"/>
      <x:c r="C52" s="160"/>
      <x:c r="D52" s="120"/>
      <x:c r="E52" s="160" t="str">
        <x:f>IF(AND(A52&lt;&gt;"",ISNUMBER(C52),ISNUMBER(D52),D52&gt;=0),C52-D52,"")</x:f>
      </x:c>
      <x:c r="F52" s="110"/>
      <x:c r="G52" s="110"/>
    </x:row>
    <x:row r="53" ht="25" customHeight="1">
      <x:c r="A53" s="110"/>
      <x:c r="B53" s="110"/>
      <x:c r="C53" s="160"/>
      <x:c r="D53" s="120"/>
      <x:c r="E53" s="160" t="str">
        <x:f>IF(AND(A53&lt;&gt;"",ISNUMBER(C53),ISNUMBER(D53),D53&gt;=0),C53-D53,"")</x:f>
      </x:c>
      <x:c r="F53" s="110"/>
      <x:c r="G53" s="110"/>
    </x:row>
    <x:row r="54" ht="25" customHeight="1">
      <x:c r="A54" s="110"/>
      <x:c r="B54" s="110"/>
      <x:c r="C54" s="160"/>
      <x:c r="D54" s="120"/>
      <x:c r="E54" s="160" t="str">
        <x:f>IF(AND(A54&lt;&gt;"",ISNUMBER(C54),ISNUMBER(D54),D54&gt;=0),C54-D54,"")</x:f>
      </x:c>
      <x:c r="F54" s="110"/>
      <x:c r="G54" s="110"/>
    </x:row>
    <x:row r="55" ht="25" customHeight="1">
      <x:c r="A55" s="110"/>
      <x:c r="B55" s="110"/>
      <x:c r="C55" s="160"/>
      <x:c r="D55" s="120"/>
      <x:c r="E55" s="160" t="str">
        <x:f>IF(AND(A55&lt;&gt;"",ISNUMBER(C55),ISNUMBER(D55),D55&gt;=0),C55-D55,"")</x:f>
      </x:c>
      <x:c r="F55" s="110"/>
      <x:c r="G55" s="110"/>
    </x:row>
    <x:row r="56" ht="25" customHeight="1">
      <x:c r="A56" s="110"/>
      <x:c r="B56" s="110"/>
      <x:c r="C56" s="160"/>
      <x:c r="D56" s="120"/>
      <x:c r="E56" s="160" t="str">
        <x:f>IF(AND(A56&lt;&gt;"",ISNUMBER(C56),ISNUMBER(D56),D56&gt;=0),C56-D56,"")</x:f>
      </x:c>
      <x:c r="F56" s="110"/>
      <x:c r="G56" s="110"/>
    </x:row>
    <x:row r="57" ht="25" customHeight="1">
      <x:c r="A57" s="110"/>
      <x:c r="B57" s="110"/>
      <x:c r="C57" s="160"/>
      <x:c r="D57" s="120"/>
      <x:c r="E57" s="160" t="str">
        <x:f>IF(AND(A57&lt;&gt;"",ISNUMBER(C57),ISNUMBER(D57),D57&gt;=0),C57-D57,"")</x:f>
      </x:c>
      <x:c r="F57" s="110"/>
      <x:c r="G57" s="110"/>
    </x:row>
    <x:row r="58" ht="25" customHeight="1">
      <x:c r="A58" s="110"/>
      <x:c r="B58" s="110"/>
      <x:c r="C58" s="160"/>
      <x:c r="D58" s="120"/>
      <x:c r="E58" s="160" t="str">
        <x:f>IF(AND(A58&lt;&gt;"",ISNUMBER(C58),ISNUMBER(D58),D58&gt;=0),C58-D58,"")</x:f>
      </x:c>
      <x:c r="F58" s="110"/>
      <x:c r="G58" s="110"/>
    </x:row>
    <x:row r="59" ht="25" customHeight="1">
      <x:c r="A59" s="110"/>
      <x:c r="B59" s="110"/>
      <x:c r="C59" s="160"/>
      <x:c r="D59" s="120"/>
      <x:c r="E59" s="160" t="str">
        <x:f>IF(AND(A59&lt;&gt;"",ISNUMBER(C59),ISNUMBER(D59),D59&gt;=0),C59-D59,"")</x:f>
      </x:c>
      <x:c r="F59" s="110"/>
      <x:c r="G59" s="110"/>
    </x:row>
    <x:row r="60" ht="25" customHeight="1">
      <x:c r="A60" s="110"/>
      <x:c r="B60" s="110"/>
      <x:c r="C60" s="160"/>
      <x:c r="D60" s="120"/>
      <x:c r="E60" s="160" t="str">
        <x:f>IF(AND(A60&lt;&gt;"",ISNUMBER(C60),ISNUMBER(D60),D60&gt;=0),C60-D60,"")</x:f>
      </x:c>
      <x:c r="F60" s="110"/>
      <x:c r="G60" s="110"/>
    </x:row>
    <x:row r="61" ht="25" customHeight="1">
      <x:c r="A61" s="110"/>
      <x:c r="B61" s="110"/>
      <x:c r="C61" s="160"/>
      <x:c r="D61" s="120"/>
      <x:c r="E61" s="160" t="str">
        <x:f>IF(AND(A61&lt;&gt;"",ISNUMBER(C61),ISNUMBER(D61),D61&gt;=0),C61-D61,"")</x:f>
      </x:c>
      <x:c r="F61" s="110"/>
      <x:c r="G61" s="110"/>
    </x:row>
    <x:row r="62" ht="25" customHeight="1">
      <x:c r="A62" s="110"/>
      <x:c r="B62" s="110"/>
      <x:c r="C62" s="160"/>
      <x:c r="D62" s="120"/>
      <x:c r="E62" s="160" t="str">
        <x:f>IF(AND(A62&lt;&gt;"",ISNUMBER(C62),ISNUMBER(D62),D62&gt;=0),C62-D62,"")</x:f>
      </x:c>
      <x:c r="F62" s="110"/>
      <x:c r="G62" s="110"/>
    </x:row>
    <x:row r="63" ht="25" customHeight="1">
      <x:c r="A63" s="110"/>
      <x:c r="B63" s="110"/>
      <x:c r="C63" s="160"/>
      <x:c r="D63" s="120"/>
      <x:c r="E63" s="160" t="str">
        <x:f>IF(AND(A63&lt;&gt;"",ISNUMBER(C63),ISNUMBER(D63),D63&gt;=0),C63-D63,"")</x:f>
      </x:c>
      <x:c r="F63" s="110"/>
      <x:c r="G63" s="110"/>
    </x:row>
    <x:row r="64" ht="25" customHeight="1">
      <x:c r="A64" s="110"/>
      <x:c r="B64" s="110"/>
      <x:c r="C64" s="160"/>
      <x:c r="D64" s="120"/>
      <x:c r="E64" s="160" t="str">
        <x:f>IF(AND(A64&lt;&gt;"",ISNUMBER(C64),ISNUMBER(D64),D64&gt;=0),C64-D64,"")</x:f>
      </x:c>
      <x:c r="F64" s="110"/>
      <x:c r="G64" s="110"/>
    </x:row>
    <x:row r="65" ht="25" customHeight="1">
      <x:c r="A65" s="110"/>
      <x:c r="B65" s="110"/>
      <x:c r="C65" s="160"/>
      <x:c r="D65" s="120"/>
      <x:c r="E65" s="160" t="str">
        <x:f>IF(AND(A65&lt;&gt;"",ISNUMBER(C65),ISNUMBER(D65),D65&gt;=0),C65-D65,"")</x:f>
      </x:c>
      <x:c r="F65" s="110"/>
      <x:c r="G65" s="110"/>
    </x:row>
    <x:row r="66" ht="25" customHeight="1">
      <x:c r="A66" s="110"/>
      <x:c r="B66" s="110"/>
      <x:c r="C66" s="160"/>
      <x:c r="D66" s="120"/>
      <x:c r="E66" s="160" t="str">
        <x:f>IF(AND(A66&lt;&gt;"",ISNUMBER(C66),ISNUMBER(D66),D66&gt;=0),C66-D66,"")</x:f>
      </x:c>
      <x:c r="F66" s="110"/>
      <x:c r="G66" s="110"/>
    </x:row>
    <x:row r="67" ht="25" customHeight="1">
      <x:c r="A67" s="110"/>
      <x:c r="B67" s="110"/>
      <x:c r="C67" s="160"/>
      <x:c r="D67" s="120"/>
      <x:c r="E67" s="160" t="str">
        <x:f>IF(AND(A67&lt;&gt;"",ISNUMBER(C67),ISNUMBER(D67),D67&gt;=0),C67-D67,"")</x:f>
      </x:c>
      <x:c r="F67" s="110"/>
      <x:c r="G67" s="110"/>
    </x:row>
    <x:row r="68" ht="25" customHeight="1">
      <x:c r="A68" s="110"/>
      <x:c r="B68" s="110"/>
      <x:c r="C68" s="160"/>
      <x:c r="D68" s="120"/>
      <x:c r="E68" s="160" t="str">
        <x:f>IF(AND(A68&lt;&gt;"",ISNUMBER(C68),ISNUMBER(D68),D68&gt;=0),C68-D68,"")</x:f>
      </x:c>
      <x:c r="F68" s="110"/>
      <x:c r="G68" s="110"/>
    </x:row>
    <x:row r="69" ht="25" customHeight="1">
      <x:c r="A69" s="110"/>
      <x:c r="B69" s="110"/>
      <x:c r="C69" s="160"/>
      <x:c r="D69" s="120"/>
      <x:c r="E69" s="160" t="str">
        <x:f>IF(AND(A69&lt;&gt;"",ISNUMBER(C69),ISNUMBER(D69),D69&gt;=0),C69-D69,"")</x:f>
      </x:c>
      <x:c r="F69" s="110"/>
      <x:c r="G69" s="110"/>
    </x:row>
    <x:row r="70" ht="25" customHeight="1">
      <x:c r="A70" s="110"/>
      <x:c r="B70" s="110"/>
      <x:c r="C70" s="160"/>
      <x:c r="D70" s="120"/>
      <x:c r="E70" s="160" t="str">
        <x:f>IF(AND(A70&lt;&gt;"",ISNUMBER(C70),ISNUMBER(D70),D70&gt;=0),C70-D70,"")</x:f>
      </x:c>
      <x:c r="F70" s="110"/>
      <x:c r="G70" s="110"/>
    </x:row>
    <x:row r="71" ht="25" customHeight="1">
      <x:c r="A71" s="110"/>
      <x:c r="B71" s="110"/>
      <x:c r="C71" s="160"/>
      <x:c r="D71" s="120"/>
      <x:c r="E71" s="160" t="str">
        <x:f>IF(AND(A71&lt;&gt;"",ISNUMBER(C71),ISNUMBER(D71),D71&gt;=0),C71-D71,"")</x:f>
      </x:c>
      <x:c r="F71" s="110"/>
      <x:c r="G71" s="110"/>
    </x:row>
    <x:row r="72" ht="25" customHeight="1">
      <x:c r="A72" s="110"/>
      <x:c r="B72" s="110"/>
      <x:c r="C72" s="160"/>
      <x:c r="D72" s="120"/>
      <x:c r="E72" s="160" t="str">
        <x:f>IF(AND(A72&lt;&gt;"",ISNUMBER(C72),ISNUMBER(D72),D72&gt;=0),C72-D72,"")</x:f>
      </x:c>
      <x:c r="F72" s="110"/>
      <x:c r="G72" s="110"/>
    </x:row>
    <x:row r="73" ht="25" customHeight="1">
      <x:c r="A73" s="110"/>
      <x:c r="B73" s="110"/>
      <x:c r="C73" s="160"/>
      <x:c r="D73" s="120"/>
      <x:c r="E73" s="160" t="str">
        <x:f>IF(AND(A73&lt;&gt;"",ISNUMBER(C73),ISNUMBER(D73),D73&gt;=0),C73-D73,"")</x:f>
      </x:c>
      <x:c r="F73" s="110"/>
      <x:c r="G73" s="110"/>
    </x:row>
    <x:row r="74" ht="25" customHeight="1">
      <x:c r="A74" s="110"/>
      <x:c r="B74" s="110"/>
      <x:c r="C74" s="160"/>
      <x:c r="D74" s="120"/>
      <x:c r="E74" s="160" t="str">
        <x:f>IF(AND(A74&lt;&gt;"",ISNUMBER(C74),ISNUMBER(D74),D74&gt;=0),C74-D74,"")</x:f>
      </x:c>
      <x:c r="F74" s="110"/>
      <x:c r="G74" s="110"/>
    </x:row>
    <x:row r="75" ht="25" customHeight="1">
      <x:c r="A75" s="110"/>
      <x:c r="B75" s="110"/>
      <x:c r="C75" s="160"/>
      <x:c r="D75" s="120"/>
      <x:c r="E75" s="160" t="str">
        <x:f>IF(AND(A75&lt;&gt;"",ISNUMBER(C75),ISNUMBER(D75),D75&gt;=0),C75-D75,"")</x:f>
      </x:c>
      <x:c r="F75" s="110"/>
      <x:c r="G75" s="110"/>
    </x:row>
    <x:row r="76" ht="25" customHeight="1">
      <x:c r="A76" s="110"/>
      <x:c r="B76" s="110"/>
      <x:c r="C76" s="160"/>
      <x:c r="D76" s="120"/>
      <x:c r="E76" s="160" t="str">
        <x:f>IF(AND(A76&lt;&gt;"",ISNUMBER(C76),ISNUMBER(D76),D76&gt;=0),C76-D76,"")</x:f>
      </x:c>
      <x:c r="F76" s="110"/>
      <x:c r="G76" s="110"/>
    </x:row>
    <x:row r="77" ht="25" customHeight="1">
      <x:c r="A77" s="110"/>
      <x:c r="B77" s="110"/>
      <x:c r="C77" s="160"/>
      <x:c r="D77" s="120"/>
      <x:c r="E77" s="160" t="str">
        <x:f>IF(AND(A77&lt;&gt;"",ISNUMBER(C77),ISNUMBER(D77),D77&gt;=0),C77-D77,"")</x:f>
      </x:c>
      <x:c r="F77" s="110"/>
      <x:c r="G77" s="110"/>
    </x:row>
    <x:row r="78" ht="25" customHeight="1">
      <x:c r="A78" s="110"/>
      <x:c r="B78" s="110"/>
      <x:c r="C78" s="160"/>
      <x:c r="D78" s="120"/>
      <x:c r="E78" s="160" t="str">
        <x:f>IF(AND(A78&lt;&gt;"",ISNUMBER(C78),ISNUMBER(D78),D78&gt;=0),C78-D78,"")</x:f>
      </x:c>
      <x:c r="F78" s="110"/>
      <x:c r="G78" s="110"/>
    </x:row>
    <x:row r="79" ht="25" customHeight="1">
      <x:c r="A79" s="110"/>
      <x:c r="B79" s="110"/>
      <x:c r="C79" s="160"/>
      <x:c r="D79" s="120"/>
      <x:c r="E79" s="160" t="str">
        <x:f>IF(AND(A79&lt;&gt;"",ISNUMBER(C79),ISNUMBER(D79),D79&gt;=0),C79-D79,"")</x:f>
      </x:c>
      <x:c r="F79" s="110"/>
      <x:c r="G79" s="110"/>
    </x:row>
    <x:row r="80" ht="25" customHeight="1">
      <x:c r="A80" s="110"/>
      <x:c r="B80" s="110"/>
      <x:c r="C80" s="160"/>
      <x:c r="D80" s="120"/>
      <x:c r="E80" s="160" t="str">
        <x:f>IF(AND(A80&lt;&gt;"",ISNUMBER(C80),ISNUMBER(D80),D80&gt;=0),C80-D80,"")</x:f>
      </x:c>
      <x:c r="F80" s="110"/>
      <x:c r="G80" s="110"/>
    </x:row>
    <x:row r="81" ht="25" customHeight="1">
      <x:c r="A81" s="110"/>
      <x:c r="B81" s="110"/>
      <x:c r="C81" s="160"/>
      <x:c r="D81" s="120"/>
      <x:c r="E81" s="160" t="str">
        <x:f>IF(AND(A81&lt;&gt;"",ISNUMBER(C81),ISNUMBER(D81),D81&gt;=0),C81-D81,"")</x:f>
      </x:c>
      <x:c r="F81" s="110"/>
      <x:c r="G81" s="110"/>
    </x:row>
    <x:row r="82" ht="25" customHeight="1">
      <x:c r="A82" s="110"/>
      <x:c r="B82" s="110"/>
      <x:c r="C82" s="160"/>
      <x:c r="D82" s="120"/>
      <x:c r="E82" s="160" t="str">
        <x:f>IF(AND(A82&lt;&gt;"",ISNUMBER(C82),ISNUMBER(D82),D82&gt;=0),C82-D82,"")</x:f>
      </x:c>
      <x:c r="F82" s="110"/>
      <x:c r="G82" s="110"/>
    </x:row>
    <x:row r="83" ht="25" customHeight="1">
      <x:c r="A83" s="110"/>
      <x:c r="B83" s="110"/>
      <x:c r="C83" s="160"/>
      <x:c r="D83" s="120"/>
      <x:c r="E83" s="160" t="str">
        <x:f>IF(AND(A83&lt;&gt;"",ISNUMBER(C83),ISNUMBER(D83),D83&gt;=0),C83-D83,"")</x:f>
      </x:c>
      <x:c r="F83" s="110"/>
      <x:c r="G83" s="110"/>
    </x:row>
    <x:row r="84" ht="25" customHeight="1">
      <x:c r="A84" s="110"/>
      <x:c r="B84" s="110"/>
      <x:c r="C84" s="160"/>
      <x:c r="D84" s="120"/>
      <x:c r="E84" s="160" t="str">
        <x:f>IF(AND(A84&lt;&gt;"",ISNUMBER(C84),ISNUMBER(D84),D84&gt;=0),C84-D84,"")</x:f>
      </x:c>
      <x:c r="F84" s="110"/>
      <x:c r="G84" s="110"/>
    </x:row>
    <x:row r="85" ht="25" customHeight="1">
      <x:c r="A85" s="110"/>
      <x:c r="B85" s="110"/>
      <x:c r="C85" s="160"/>
      <x:c r="D85" s="120"/>
      <x:c r="E85" s="160" t="str">
        <x:f>IF(AND(A85&lt;&gt;"",ISNUMBER(C85),ISNUMBER(D85),D85&gt;=0),C85-D85,"")</x:f>
      </x:c>
      <x:c r="F85" s="110"/>
      <x:c r="G85" s="110"/>
    </x:row>
    <x:row r="86" ht="25" customHeight="1">
      <x:c r="A86" s="110"/>
      <x:c r="B86" s="110"/>
      <x:c r="C86" s="160"/>
      <x:c r="D86" s="120"/>
      <x:c r="E86" s="160" t="str">
        <x:f>IF(AND(A86&lt;&gt;"",ISNUMBER(C86),ISNUMBER(D86),D86&gt;=0),C86-D86,"")</x:f>
      </x:c>
      <x:c r="F86" s="110"/>
      <x:c r="G86" s="110"/>
    </x:row>
    <x:row r="87" ht="25" customHeight="1">
      <x:c r="A87" s="110"/>
      <x:c r="B87" s="110"/>
      <x:c r="C87" s="160"/>
      <x:c r="D87" s="120"/>
      <x:c r="E87" s="160" t="str">
        <x:f>IF(AND(A87&lt;&gt;"",ISNUMBER(C87),ISNUMBER(D87),D87&gt;=0),C87-D87,"")</x:f>
      </x:c>
      <x:c r="F87" s="110"/>
      <x:c r="G87" s="110"/>
    </x:row>
    <x:row r="88" ht="25" customHeight="1">
      <x:c r="A88" s="110"/>
      <x:c r="B88" s="110"/>
      <x:c r="C88" s="160"/>
      <x:c r="D88" s="120"/>
      <x:c r="E88" s="160" t="str">
        <x:f>IF(AND(A88&lt;&gt;"",ISNUMBER(C88),ISNUMBER(D88),D88&gt;=0),C88-D88,"")</x:f>
      </x:c>
      <x:c r="F88" s="110"/>
      <x:c r="G88" s="110"/>
    </x:row>
    <x:row r="89" ht="25" customHeight="1">
      <x:c r="A89" s="110"/>
      <x:c r="B89" s="110"/>
      <x:c r="C89" s="160"/>
      <x:c r="D89" s="120"/>
      <x:c r="E89" s="160" t="str">
        <x:f>IF(AND(A89&lt;&gt;"",ISNUMBER(C89),ISNUMBER(D89),D89&gt;=0),C89-D89,"")</x:f>
      </x:c>
      <x:c r="F89" s="110"/>
      <x:c r="G89" s="110"/>
    </x:row>
    <x:row r="90" ht="25" customHeight="1">
      <x:c r="A90" s="110"/>
      <x:c r="B90" s="110"/>
      <x:c r="C90" s="160"/>
      <x:c r="D90" s="120"/>
      <x:c r="E90" s="160" t="str">
        <x:f>IF(AND(A90&lt;&gt;"",ISNUMBER(C90),ISNUMBER(D90),D90&gt;=0),C90-D90,"")</x:f>
      </x:c>
      <x:c r="F90" s="110"/>
      <x:c r="G90" s="110"/>
    </x:row>
    <x:row r="91" ht="25" customHeight="1">
      <x:c r="A91" s="110"/>
      <x:c r="B91" s="110"/>
      <x:c r="C91" s="160"/>
      <x:c r="D91" s="120"/>
      <x:c r="E91" s="160" t="str">
        <x:f>IF(AND(A91&lt;&gt;"",ISNUMBER(C91),ISNUMBER(D91),D91&gt;=0),C91-D91,"")</x:f>
      </x:c>
      <x:c r="F91" s="110"/>
      <x:c r="G91" s="110"/>
    </x:row>
    <x:row r="92" ht="25" customHeight="1">
      <x:c r="A92" s="110"/>
      <x:c r="B92" s="110"/>
      <x:c r="C92" s="160"/>
      <x:c r="D92" s="120"/>
      <x:c r="E92" s="160" t="str">
        <x:f>IF(AND(A92&lt;&gt;"",ISNUMBER(C92),ISNUMBER(D92),D92&gt;=0),C92-D92,"")</x:f>
      </x:c>
      <x:c r="F92" s="110"/>
      <x:c r="G92" s="110"/>
    </x:row>
    <x:row r="93" ht="25" customHeight="1">
      <x:c r="A93" s="110"/>
      <x:c r="B93" s="110"/>
      <x:c r="C93" s="160"/>
      <x:c r="D93" s="120"/>
      <x:c r="E93" s="160" t="str">
        <x:f>IF(AND(A93&lt;&gt;"",ISNUMBER(C93),ISNUMBER(D93),D93&gt;=0),C93-D93,"")</x:f>
      </x:c>
      <x:c r="F93" s="110"/>
      <x:c r="G93" s="110"/>
    </x:row>
    <x:row r="94" ht="25" customHeight="1">
      <x:c r="A94" s="110"/>
      <x:c r="B94" s="110"/>
      <x:c r="C94" s="160"/>
      <x:c r="D94" s="120"/>
      <x:c r="E94" s="160" t="str">
        <x:f>IF(AND(A94&lt;&gt;"",ISNUMBER(C94),ISNUMBER(D94),D94&gt;=0),C94-D94,"")</x:f>
      </x:c>
      <x:c r="F94" s="110"/>
      <x:c r="G94" s="110"/>
    </x:row>
    <x:row r="95" ht="25" customHeight="1">
      <x:c r="A95" s="110"/>
      <x:c r="B95" s="110"/>
      <x:c r="C95" s="160"/>
      <x:c r="D95" s="120"/>
      <x:c r="E95" s="160" t="str">
        <x:f>IF(AND(A95&lt;&gt;"",ISNUMBER(C95),ISNUMBER(D95),D95&gt;=0),C95-D95,"")</x:f>
      </x:c>
      <x:c r="F95" s="110"/>
      <x:c r="G95" s="110"/>
    </x:row>
    <x:row r="96" ht="25" customHeight="1">
      <x:c r="A96" s="110"/>
      <x:c r="B96" s="110"/>
      <x:c r="C96" s="160"/>
      <x:c r="D96" s="120"/>
      <x:c r="E96" s="160" t="str">
        <x:f>IF(AND(A96&lt;&gt;"",ISNUMBER(C96),ISNUMBER(D96),D96&gt;=0),C96-D96,"")</x:f>
      </x:c>
      <x:c r="F96" s="110"/>
      <x:c r="G96" s="110"/>
    </x:row>
    <x:row r="97" ht="25" customHeight="1">
      <x:c r="A97" s="110"/>
      <x:c r="B97" s="110"/>
      <x:c r="C97" s="160"/>
      <x:c r="D97" s="120"/>
      <x:c r="E97" s="160" t="str">
        <x:f>IF(AND(A97&lt;&gt;"",ISNUMBER(C97),ISNUMBER(D97),D97&gt;=0),C97-D97,"")</x:f>
      </x:c>
      <x:c r="F97" s="110"/>
      <x:c r="G97" s="110"/>
    </x:row>
    <x:row r="98" ht="25" customHeight="1">
      <x:c r="A98" s="110"/>
      <x:c r="B98" s="110"/>
      <x:c r="C98" s="160"/>
      <x:c r="D98" s="120"/>
      <x:c r="E98" s="160" t="str">
        <x:f>IF(AND(A98&lt;&gt;"",ISNUMBER(C98),ISNUMBER(D98),D98&gt;=0),C98-D98,"")</x:f>
      </x:c>
      <x:c r="F98" s="110"/>
      <x:c r="G98" s="110"/>
    </x:row>
    <x:row r="99" ht="25" customHeight="1">
      <x:c r="A99" s="110"/>
      <x:c r="B99" s="110"/>
      <x:c r="C99" s="160"/>
      <x:c r="D99" s="120"/>
      <x:c r="E99" s="160" t="str">
        <x:f>IF(AND(A99&lt;&gt;"",ISNUMBER(C99),ISNUMBER(D99),D99&gt;=0),C99-D99,"")</x:f>
      </x:c>
      <x:c r="F99" s="110"/>
      <x:c r="G99" s="110"/>
    </x:row>
    <x:row r="100" ht="25" customHeight="1">
      <x:c r="A100" s="110"/>
      <x:c r="B100" s="110"/>
      <x:c r="C100" s="160"/>
      <x:c r="D100" s="120"/>
      <x:c r="E100" s="160" t="str">
        <x:f>IF(AND(A100&lt;&gt;"",ISNUMBER(C100),ISNUMBER(D100),D100&gt;=0),C100-D100,"")</x:f>
      </x:c>
      <x:c r="F100" s="110"/>
      <x:c r="G100" s="110"/>
    </x:row>
    <x:row r="101">
      <x:c r="C101" s="161"/>
      <x:c r="D101" s="147"/>
      <x:c r="E101" s="161" t="str">
        <x:f>IF(AND(A101&lt;&gt;"",ISNUMBER(C101),ISNUMBER(D101),D101&gt;=0),C101-D101,"")</x:f>
      </x:c>
    </x:row>
    <x:row r="102">
      <x:c r="C102" s="161"/>
      <x:c r="D102" s="147"/>
      <x:c r="E102" s="161" t="str">
        <x:f>IF(AND(A102&lt;&gt;"",ISNUMBER(C102),ISNUMBER(D102),D102&gt;=0),C102-D102,"")</x:f>
      </x:c>
    </x:row>
    <x:row r="103">
      <x:c r="C103" s="161"/>
      <x:c r="D103" s="147"/>
      <x:c r="E103" s="161" t="str">
        <x:f>IF(AND(A103&lt;&gt;"",ISNUMBER(C103),ISNUMBER(D103),D103&gt;=0),C103-D103,"")</x:f>
      </x:c>
    </x:row>
    <x:row r="104">
      <x:c r="C104" s="161"/>
      <x:c r="D104" s="147"/>
      <x:c r="E104" s="161" t="str">
        <x:f>IF(AND(A104&lt;&gt;"",ISNUMBER(C104),ISNUMBER(D104),D104&gt;=0),C104-D104,"")</x:f>
      </x:c>
    </x:row>
    <x:row r="105">
      <x:c r="C105" s="161"/>
      <x:c r="D105" s="147"/>
      <x:c r="E105" s="161" t="str">
        <x:f>IF(AND(A105&lt;&gt;"",ISNUMBER(C105),ISNUMBER(D105),D105&gt;=0),C105-D105,"")</x:f>
      </x:c>
    </x:row>
    <x:row r="106">
      <x:c r="C106" s="161"/>
      <x:c r="D106" s="147"/>
      <x:c r="E106" s="161" t="str">
        <x:f>IF(AND(A106&lt;&gt;"",ISNUMBER(C106),ISNUMBER(D106),D106&gt;=0),C106-D106,"")</x:f>
      </x:c>
    </x:row>
  </x:sheetData>
  <x:dataValidations count="1">
    <x:dataValidation type="decimal" operator="between" sqref="D7:D106">
      <x:formula1>0</x:formula1>
      <x:formula2>1000000000000</x:formula2>
    </x:dataValidation>
  </x:dataValidations>
  <x:pageMargins left="0.7" right="0.7" top="0.75" bottom="0.75" header="0.3" footer="0.3"/>
  <x:tableParts count="1">
    <x:tablePart xmlns:r="http://schemas.openxmlformats.org/officeDocument/2006/relationships" r:id="R95dbe0f524f64b29"/>
  </x:tableParts>
</x:worksheet>
</file>

<file path=xl/worksheets/sheet15.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7" hidden="0" customWidth="1"/>
    <x:col min="2" max="2" width="56" hidden="0" customWidth="1"/>
    <x:col min="3" max="3" width="42" hidden="0" customWidth="1"/>
    <x:col min="4" max="4" width="25" hidden="0" customWidth="1"/>
    <x:col min="5" max="5" width="24" hidden="0" customWidth="1"/>
    <x:col min="6" max="6" width="24" hidden="0" customWidth="1"/>
    <x:col min="7" max="7" width="46" hidden="0" customWidth="1"/>
  </x:cols>
  <x:sheetData>
    <x:row r="1" ht="25" customHeight="1">
      <x:c r="A1" s="110"/>
      <x:c r="B1" s="110"/>
      <x:c r="C1" s="110"/>
      <x:c r="D1" s="110"/>
      <x:c r="E1" s="110"/>
      <x:c r="F1" s="110"/>
      <x:c r="G1" s="110"/>
    </x:row>
    <x:row r="2" ht="25" customHeight="1">
      <x:c r="A2" s="111" t="str">
        <x:v>Review and next actions</x:v>
      </x:c>
      <x:c r="B2" s="110"/>
      <x:c r="C2" s="110"/>
      <x:c r="D2" s="110"/>
      <x:c r="E2" s="110"/>
      <x:c r="F2" s="110"/>
      <x:c r="G2" s="110"/>
    </x:row>
    <x:row r="3" ht="25" customHeight="1">
      <x:c r="A3" s="112"/>
      <x:c r="B3" s="112"/>
      <x:c r="C3" s="112"/>
      <x:c r="D3" s="112"/>
      <x:c r="E3" s="112"/>
      <x:c r="F3" s="112"/>
      <x:c r="G3" s="112"/>
    </x:row>
    <x:row r="4" ht="25" customHeight="1">
      <x:c r="A4" s="110" t="str">
        <x:v>Start with the result; assign each unresolved record to a reviewer. No score clears missing evidence.</x:v>
      </x:c>
      <x:c r="B4" s="110"/>
      <x:c r="C4" s="110"/>
      <x:c r="D4" s="110"/>
      <x:c r="E4" s="110"/>
      <x:c r="F4" s="110"/>
      <x:c r="G4" s="110"/>
    </x:row>
    <x:row r="5" ht="25" customHeight="1">
      <x:c r="A5" s="110"/>
      <x:c r="B5" s="110"/>
      <x:c r="C5" s="110"/>
      <x:c r="D5" s="110"/>
      <x:c r="E5" s="110"/>
      <x:c r="F5" s="110"/>
      <x:c r="G5" s="110"/>
    </x:row>
    <x:row r="6" ht="42" customHeight="1">
      <x:c r="A6" s="116" t="str">
        <x:v>Review item</x:v>
      </x:c>
      <x:c r="B6" s="116" t="str">
        <x:v>Question to answer</x:v>
      </x:c>
      <x:c r="C6" s="116" t="str">
        <x:v>Evidence / response</x:v>
      </x:c>
      <x:c r="D6" s="116" t="str">
        <x:v>Reviewer role</x:v>
      </x:c>
      <x:c r="E6" s="116" t="str">
        <x:v>Due date</x:v>
      </x:c>
      <x:c r="F6" s="116" t="str">
        <x:v>Status</x:v>
      </x:c>
      <x:c r="G6" s="116" t="str">
        <x:v>Next action</x:v>
      </x:c>
    </x:row>
    <x:row r="7" ht="70" customHeight="1">
      <x:c r="A7" s="117" t="str">
        <x:v>Eight-step payer credentialing critical path</x:v>
      </x:c>
      <x:c r="B7" s="117" t="str">
        <x:v>Which of the eight credentialing steps lacks the evidence needed for this exact relationship?</x:v>
      </x:c>
      <x:c r="C7" s="117" t="str"/>
      <x:c r="D7" s="117" t="str"/>
      <x:c r="E7" s="165" t="str"/>
      <x:c r="F7" s="164" t="str">
        <x:v>Open</x:v>
      </x:c>
      <x:c r="G7" s="117" t="str">
        <x:v>Request the missing controlling record for the earliest incomplete step.</x:v>
      </x:c>
    </x:row>
    <x:row r="8" ht="70" customHeight="1">
      <x:c r="A8" s="117" t="str">
        <x:v>Payer contract and notice calendar</x:v>
      </x:c>
      <x:c r="B8" s="117" t="str">
        <x:v>Which contractual notice or renewal action must be reviewed before its deadline?</x:v>
      </x:c>
      <x:c r="C8" s="117" t="str"/>
      <x:c r="D8" s="117" t="str"/>
      <x:c r="E8" s="165" t="str"/>
      <x:c r="F8" s="164" t="str">
        <x:v>Open</x:v>
      </x:c>
      <x:c r="G8" s="117" t="str">
        <x:v>Have the responsible reviewer confirm the actual deadline and delivery method before acting.</x:v>
      </x:c>
    </x:row>
    <x:row r="9" ht="70" customHeight="1">
      <x:c r="A9" s="117" t="str">
        <x:v>Payer payment-event ledger</x:v>
      </x:c>
      <x:c r="B9" s="117" t="str">
        <x:v>What caused this payment reversal or shortfall, and what action remains open?</x:v>
      </x:c>
      <x:c r="C9" s="117" t="str"/>
      <x:c r="D9" s="117" t="str"/>
      <x:c r="E9" s="165" t="str"/>
      <x:c r="F9" s="164" t="str">
        <x:v>Open</x:v>
      </x:c>
      <x:c r="G9" s="117" t="str">
        <x:v>Reconcile the event to cash and have the reviewer resolve the earliest dispute deadline.</x:v>
      </x:c>
    </x:row>
    <x:row r="10" ht="70" customHeight="1">
      <x:c r="A10" s="117" t="str">
        <x:v>Individual payer-participation scenarios</x:v>
      </x:c>
      <x:c r="B10" s="117" t="str">
        <x:v>How do one practice’s participation options affect patient access, cash, workload, and transition needs?</x:v>
      </x:c>
      <x:c r="C10" s="117" t="str"/>
      <x:c r="D10" s="117" t="str"/>
      <x:c r="E10" s="165" t="str"/>
      <x:c r="F10" s="164" t="str">
        <x:v>Open</x:v>
      </x:c>
      <x:c r="G10" s="117" t="str">
        <x:v>Investigate the uncertain input that could change the practice’s individual decision.</x:v>
      </x:c>
    </x:row>
    <x:row r="11" ht="70" customHeight="1">
      <x:c r="A11" s="117" t="str">
        <x:v>Payer &amp; network relationship map</x:v>
      </x:c>
      <x:c r="B11" s="117" t="str">
        <x:v>Which contract and network route actually applies to this payer product?</x:v>
      </x:c>
      <x:c r="C11" s="117" t="str"/>
      <x:c r="D11" s="117" t="str"/>
      <x:c r="E11" s="165" t="str"/>
      <x:c r="F11" s="164" t="str">
        <x:v>Open</x:v>
      </x:c>
      <x:c r="G11" s="117" t="str">
        <x:v>Resolve the missing contract or network-path evidence before using a fee or participation assumption.</x:v>
      </x:c>
    </x:row>
    <x:row r="12" ht="70" customHeight="1">
      <x:c r="A12" s="117"/>
      <x:c r="B12" s="117"/>
      <x:c r="C12" s="117"/>
      <x:c r="D12" s="117"/>
      <x:c r="E12" s="165"/>
      <x:c r="F12" s="164"/>
      <x:c r="G12" s="117"/>
    </x:row>
    <x:row r="13" ht="25" customHeight="1">
      <x:c r="A13" s="110"/>
      <x:c r="B13" s="110"/>
      <x:c r="C13" s="110"/>
      <x:c r="D13" s="110"/>
      <x:c r="E13" s="110"/>
      <x:c r="F13" s="110"/>
      <x:c r="G13" s="110"/>
    </x:row>
    <x:row r="14" ht="25" customHeight="1">
      <x:c r="A14" s="110"/>
      <x:c r="B14" s="110"/>
      <x:c r="C14" s="110"/>
      <x:c r="D14" s="110"/>
      <x:c r="E14" s="110"/>
      <x:c r="F14" s="110"/>
      <x:c r="G14" s="110"/>
    </x:row>
    <x:row r="15" ht="25" customHeight="1">
      <x:c r="A15" s="110" t="str">
        <x:v>Completed fictional review</x:v>
      </x:c>
      <x:c r="B15" s="110"/>
      <x:c r="C15" s="110"/>
      <x:c r="D15" s="110"/>
      <x:c r="E15" s="110"/>
      <x:c r="F15" s="110"/>
      <x:c r="G15" s="110"/>
    </x:row>
    <x:row r="16" ht="68" customHeight="1">
      <x:c r="A16" s="117" t="str">
        <x:v>Example only</x:v>
      </x:c>
      <x:c r="B16" s="117" t="str">
        <x:v>Does the amount match the controlling record?</x:v>
      </x:c>
      <x:c r="C16" s="117" t="str">
        <x:v>Illustrative statement: variance -1,000</x:v>
      </x:c>
      <x:c r="D16" s="117" t="str">
        <x:v>Bookkeeper</x:v>
      </x:c>
      <x:c r="E16" s="117" t="str">
        <x:v>2026-09-30</x:v>
      </x:c>
      <x:c r="F16" s="117" t="str">
        <x:v>In progress</x:v>
      </x:c>
      <x:c r="G16" s="117" t="str">
        <x:v>Trace unmatched deposit; retain the unexplained difference.</x:v>
      </x:c>
    </x:row>
    <x:row r="17" ht="25" customHeight="1">
      <x:c r="A17" s="110"/>
      <x:c r="B17" s="110"/>
      <x:c r="C17" s="110"/>
      <x:c r="D17" s="110"/>
      <x:c r="E17" s="110"/>
      <x:c r="F17" s="110"/>
      <x:c r="G17" s="110"/>
    </x:row>
    <x:row r="18" ht="25" customHeight="1">
      <x:c r="A18" s="110"/>
      <x:c r="B18" s="110"/>
      <x:c r="C18" s="110"/>
      <x:c r="D18" s="110"/>
      <x:c r="E18" s="110"/>
      <x:c r="F18" s="110"/>
      <x:c r="G18" s="110"/>
    </x:row>
    <x:row r="19" ht="25" customHeight="1">
      <x:c r="A19" s="110"/>
      <x:c r="B19" s="110"/>
      <x:c r="C19" s="110"/>
      <x:c r="D19" s="110"/>
      <x:c r="E19" s="110"/>
      <x:c r="F19" s="110"/>
      <x:c r="G19" s="110"/>
    </x:row>
    <x:row r="20" ht="25" customHeight="1">
      <x:c r="A20" s="110"/>
      <x:c r="B20" s="110"/>
      <x:c r="C20" s="110"/>
      <x:c r="D20" s="110"/>
      <x:c r="E20" s="110"/>
      <x:c r="F20" s="110"/>
      <x:c r="G20" s="110"/>
    </x:row>
    <x:row r="21" ht="25" customHeight="1">
      <x:c r="A21" s="110"/>
      <x:c r="B21" s="110"/>
      <x:c r="C21" s="110"/>
      <x:c r="D21" s="110"/>
      <x:c r="E21" s="110"/>
      <x:c r="F21" s="110"/>
      <x:c r="G21" s="110"/>
    </x:row>
    <x:row r="22" ht="25" customHeight="1">
      <x:c r="A22" s="110"/>
      <x:c r="B22" s="110"/>
      <x:c r="C22" s="110"/>
      <x:c r="D22" s="110"/>
      <x:c r="E22" s="110"/>
      <x:c r="F22" s="110"/>
      <x:c r="G22" s="110"/>
    </x:row>
    <x:row r="23" ht="25" customHeight="1">
      <x:c r="A23" s="110"/>
      <x:c r="B23" s="110"/>
      <x:c r="C23" s="110"/>
      <x:c r="D23" s="110"/>
      <x:c r="E23" s="110"/>
      <x:c r="F23" s="110"/>
      <x:c r="G23" s="110"/>
    </x:row>
    <x:row r="24" ht="25" customHeight="1">
      <x:c r="A24" s="110"/>
      <x:c r="B24" s="110"/>
      <x:c r="C24" s="110"/>
      <x:c r="D24" s="110"/>
      <x:c r="E24" s="110"/>
      <x:c r="F24" s="110"/>
      <x:c r="G24" s="110"/>
    </x:row>
    <x:row r="25" ht="25" customHeight="1">
      <x:c r="A25" s="110"/>
      <x:c r="B25" s="110"/>
      <x:c r="C25" s="110"/>
      <x:c r="D25" s="110"/>
      <x:c r="E25" s="110"/>
      <x:c r="F25" s="110"/>
      <x:c r="G25" s="110"/>
    </x:row>
    <x:row r="26" ht="25" customHeight="1">
      <x:c r="A26" s="110"/>
      <x:c r="B26" s="110"/>
      <x:c r="C26" s="110"/>
      <x:c r="D26" s="110"/>
      <x:c r="E26" s="110"/>
      <x:c r="F26" s="110"/>
      <x:c r="G26" s="110"/>
    </x:row>
    <x:row r="27" ht="25" customHeight="1">
      <x:c r="A27" s="110"/>
      <x:c r="B27" s="110"/>
      <x:c r="C27" s="110"/>
      <x:c r="D27" s="110"/>
      <x:c r="E27" s="110"/>
      <x:c r="F27" s="110"/>
      <x:c r="G27" s="110"/>
    </x:row>
    <x:row r="28" ht="25" customHeight="1">
      <x:c r="A28" s="110"/>
      <x:c r="B28" s="110"/>
      <x:c r="C28" s="110"/>
      <x:c r="D28" s="110"/>
      <x:c r="E28" s="110"/>
      <x:c r="F28" s="110"/>
      <x:c r="G28" s="110"/>
    </x:row>
    <x:row r="29" ht="25" customHeight="1">
      <x:c r="A29" s="110"/>
      <x:c r="B29" s="110"/>
      <x:c r="C29" s="110"/>
      <x:c r="D29" s="110"/>
      <x:c r="E29" s="110"/>
      <x:c r="F29" s="110"/>
      <x:c r="G29" s="110"/>
    </x:row>
    <x:row r="30" ht="25" customHeight="1">
      <x:c r="A30" s="110"/>
      <x:c r="B30" s="110"/>
      <x:c r="C30" s="110"/>
      <x:c r="D30" s="110"/>
      <x:c r="E30" s="110"/>
      <x:c r="F30" s="110"/>
      <x:c r="G30" s="110"/>
    </x:row>
    <x:row r="31" ht="25" customHeight="1">
      <x:c r="A31" s="110"/>
      <x:c r="B31" s="110"/>
      <x:c r="C31" s="110"/>
      <x:c r="D31" s="110"/>
      <x:c r="E31" s="110"/>
      <x:c r="F31" s="110"/>
      <x:c r="G31" s="110"/>
    </x:row>
    <x:row r="32" ht="25" customHeight="1">
      <x:c r="A32" s="110"/>
      <x:c r="B32" s="110"/>
      <x:c r="C32" s="110"/>
      <x:c r="D32" s="110"/>
      <x:c r="E32" s="110"/>
      <x:c r="F32" s="110"/>
      <x:c r="G32" s="110"/>
    </x:row>
    <x:row r="33" ht="25" customHeight="1">
      <x:c r="A33" s="110"/>
      <x:c r="B33" s="110"/>
      <x:c r="C33" s="110"/>
      <x:c r="D33" s="110"/>
      <x:c r="E33" s="110"/>
      <x:c r="F33" s="110"/>
      <x:c r="G33" s="110"/>
    </x:row>
    <x:row r="34" ht="25" customHeight="1">
      <x:c r="A34" s="110"/>
      <x:c r="B34" s="110"/>
      <x:c r="C34" s="110"/>
      <x:c r="D34" s="110"/>
      <x:c r="E34" s="110"/>
      <x:c r="F34" s="110"/>
      <x:c r="G34" s="110"/>
    </x:row>
    <x:row r="35" ht="25" customHeight="1">
      <x:c r="A35" s="110"/>
      <x:c r="B35" s="110"/>
      <x:c r="C35" s="110"/>
      <x:c r="D35" s="110"/>
      <x:c r="E35" s="110"/>
      <x:c r="F35" s="110"/>
      <x:c r="G35" s="110"/>
    </x:row>
    <x:row r="36" ht="25" customHeight="1">
      <x:c r="A36" s="110"/>
      <x:c r="B36" s="110"/>
      <x:c r="C36" s="110"/>
      <x:c r="D36" s="110"/>
      <x:c r="E36" s="110"/>
      <x:c r="F36" s="110"/>
      <x:c r="G36" s="110"/>
    </x:row>
    <x:row r="37" ht="25" customHeight="1">
      <x:c r="A37" s="110"/>
      <x:c r="B37" s="110"/>
      <x:c r="C37" s="110"/>
      <x:c r="D37" s="110"/>
      <x:c r="E37" s="110"/>
      <x:c r="F37" s="110"/>
      <x:c r="G37" s="110"/>
    </x:row>
    <x:row r="38" ht="25" customHeight="1">
      <x:c r="A38" s="110"/>
      <x:c r="B38" s="110"/>
      <x:c r="C38" s="110"/>
      <x:c r="D38" s="110"/>
      <x:c r="E38" s="110"/>
      <x:c r="F38" s="110"/>
      <x:c r="G38" s="110"/>
    </x:row>
    <x:row r="39" ht="25" customHeight="1">
      <x:c r="A39" s="110"/>
      <x:c r="B39" s="110"/>
      <x:c r="C39" s="110"/>
      <x:c r="D39" s="110"/>
      <x:c r="E39" s="110"/>
      <x:c r="F39" s="110"/>
      <x:c r="G39" s="110"/>
    </x:row>
    <x:row r="40" ht="25" customHeight="1">
      <x:c r="A40" s="110"/>
      <x:c r="B40" s="110"/>
      <x:c r="C40" s="110"/>
      <x:c r="D40" s="110"/>
      <x:c r="E40" s="110"/>
      <x:c r="F40" s="110"/>
      <x:c r="G40" s="110"/>
    </x:row>
    <x:row r="41" ht="25" customHeight="1">
      <x:c r="A41" s="110"/>
      <x:c r="B41" s="110"/>
      <x:c r="C41" s="110"/>
      <x:c r="D41" s="110"/>
      <x:c r="E41" s="110"/>
      <x:c r="F41" s="110"/>
      <x:c r="G41" s="110"/>
    </x:row>
    <x:row r="42" ht="25" customHeight="1">
      <x:c r="A42" s="110"/>
      <x:c r="B42" s="110"/>
      <x:c r="C42" s="110"/>
      <x:c r="D42" s="110"/>
      <x:c r="E42" s="110"/>
      <x:c r="F42" s="110"/>
      <x:c r="G42" s="110"/>
    </x:row>
    <x:row r="43" ht="25" customHeight="1">
      <x:c r="A43" s="110"/>
      <x:c r="B43" s="110"/>
      <x:c r="C43" s="110"/>
      <x:c r="D43" s="110"/>
      <x:c r="E43" s="110"/>
      <x:c r="F43" s="110"/>
      <x:c r="G43" s="110"/>
    </x:row>
    <x:row r="44" ht="25" customHeight="1">
      <x:c r="A44" s="110"/>
      <x:c r="B44" s="110"/>
      <x:c r="C44" s="110"/>
      <x:c r="D44" s="110"/>
      <x:c r="E44" s="110"/>
      <x:c r="F44" s="110"/>
      <x:c r="G44" s="110"/>
    </x:row>
    <x:row r="45" ht="25" customHeight="1">
      <x:c r="A45" s="110"/>
      <x:c r="B45" s="110"/>
      <x:c r="C45" s="110"/>
      <x:c r="D45" s="110"/>
      <x:c r="E45" s="110"/>
      <x:c r="F45" s="110"/>
      <x:c r="G45" s="110"/>
    </x:row>
    <x:row r="46" ht="25" customHeight="1">
      <x:c r="A46" s="110"/>
      <x:c r="B46" s="110"/>
      <x:c r="C46" s="110"/>
      <x:c r="D46" s="110"/>
      <x:c r="E46" s="110"/>
      <x:c r="F46" s="110"/>
      <x:c r="G46" s="110"/>
    </x:row>
    <x:row r="47" ht="25" customHeight="1">
      <x:c r="A47" s="110"/>
      <x:c r="B47" s="110"/>
      <x:c r="C47" s="110"/>
      <x:c r="D47" s="110"/>
      <x:c r="E47" s="110"/>
      <x:c r="F47" s="110"/>
      <x:c r="G47" s="110"/>
    </x:row>
    <x:row r="48" ht="25" customHeight="1">
      <x:c r="A48" s="110"/>
      <x:c r="B48" s="110"/>
      <x:c r="C48" s="110"/>
      <x:c r="D48" s="110"/>
      <x:c r="E48" s="110"/>
      <x:c r="F48" s="110"/>
      <x:c r="G48" s="110"/>
    </x:row>
    <x:row r="49" ht="25" customHeight="1">
      <x:c r="A49" s="110"/>
      <x:c r="B49" s="110"/>
      <x:c r="C49" s="110"/>
      <x:c r="D49" s="110"/>
      <x:c r="E49" s="110"/>
      <x:c r="F49" s="110"/>
      <x:c r="G49" s="110"/>
    </x:row>
    <x:row r="50" ht="25" customHeight="1">
      <x:c r="A50" s="110"/>
      <x:c r="B50" s="110"/>
      <x:c r="C50" s="110"/>
      <x:c r="D50" s="110"/>
      <x:c r="E50" s="110"/>
      <x:c r="F50" s="110"/>
      <x:c r="G50" s="110"/>
    </x:row>
    <x:row r="51" ht="25" customHeight="1">
      <x:c r="A51" s="110"/>
      <x:c r="B51" s="110"/>
      <x:c r="C51" s="110"/>
      <x:c r="D51" s="110"/>
      <x:c r="E51" s="110"/>
      <x:c r="F51" s="110"/>
      <x:c r="G51" s="110"/>
    </x:row>
    <x:row r="52" ht="25" customHeight="1">
      <x:c r="A52" s="110"/>
      <x:c r="B52" s="110"/>
      <x:c r="C52" s="110"/>
      <x:c r="D52" s="110"/>
      <x:c r="E52" s="110"/>
      <x:c r="F52" s="110"/>
      <x:c r="G52" s="110"/>
    </x:row>
    <x:row r="53" ht="25" customHeight="1">
      <x:c r="A53" s="110"/>
      <x:c r="B53" s="110"/>
      <x:c r="C53" s="110"/>
      <x:c r="D53" s="110"/>
      <x:c r="E53" s="110"/>
      <x:c r="F53" s="110"/>
      <x:c r="G53" s="110"/>
    </x:row>
    <x:row r="54" ht="25" customHeight="1">
      <x:c r="A54" s="110"/>
      <x:c r="B54" s="110"/>
      <x:c r="C54" s="110"/>
      <x:c r="D54" s="110"/>
      <x:c r="E54" s="110"/>
      <x:c r="F54" s="110"/>
      <x:c r="G54" s="110"/>
    </x:row>
    <x:row r="55" ht="25" customHeight="1">
      <x:c r="A55" s="110"/>
      <x:c r="B55" s="110"/>
      <x:c r="C55" s="110"/>
      <x:c r="D55" s="110"/>
      <x:c r="E55" s="110"/>
      <x:c r="F55" s="110"/>
      <x:c r="G55" s="110"/>
    </x:row>
    <x:row r="56" ht="25" customHeight="1">
      <x:c r="A56" s="110"/>
      <x:c r="B56" s="110"/>
      <x:c r="C56" s="110"/>
      <x:c r="D56" s="110"/>
      <x:c r="E56" s="110"/>
      <x:c r="F56" s="110"/>
      <x:c r="G56" s="110"/>
    </x:row>
    <x:row r="57" ht="25" customHeight="1">
      <x:c r="A57" s="110"/>
      <x:c r="B57" s="110"/>
      <x:c r="C57" s="110"/>
      <x:c r="D57" s="110"/>
      <x:c r="E57" s="110"/>
      <x:c r="F57" s="110"/>
      <x:c r="G57" s="110"/>
    </x:row>
    <x:row r="58" ht="25" customHeight="1">
      <x:c r="A58" s="110"/>
      <x:c r="B58" s="110"/>
      <x:c r="C58" s="110"/>
      <x:c r="D58" s="110"/>
      <x:c r="E58" s="110"/>
      <x:c r="F58" s="110"/>
      <x:c r="G58" s="110"/>
    </x:row>
    <x:row r="59" ht="25" customHeight="1">
      <x:c r="A59" s="110"/>
      <x:c r="B59" s="110"/>
      <x:c r="C59" s="110"/>
      <x:c r="D59" s="110"/>
      <x:c r="E59" s="110"/>
      <x:c r="F59" s="110"/>
      <x:c r="G59" s="110"/>
    </x:row>
    <x:row r="60" ht="25" customHeight="1">
      <x:c r="A60" s="110"/>
      <x:c r="B60" s="110"/>
      <x:c r="C60" s="110"/>
      <x:c r="D60" s="110"/>
      <x:c r="E60" s="110"/>
      <x:c r="F60" s="110"/>
      <x:c r="G60" s="110"/>
    </x:row>
    <x:row r="61" ht="25" customHeight="1">
      <x:c r="A61" s="110"/>
      <x:c r="B61" s="110"/>
      <x:c r="C61" s="110"/>
      <x:c r="D61" s="110"/>
      <x:c r="E61" s="110"/>
      <x:c r="F61" s="110"/>
      <x:c r="G61" s="110"/>
    </x:row>
    <x:row r="62" ht="25" customHeight="1">
      <x:c r="A62" s="110"/>
      <x:c r="B62" s="110"/>
      <x:c r="C62" s="110"/>
      <x:c r="D62" s="110"/>
      <x:c r="E62" s="110"/>
      <x:c r="F62" s="110"/>
      <x:c r="G62" s="110"/>
    </x:row>
    <x:row r="63" ht="25" customHeight="1">
      <x:c r="A63" s="110"/>
      <x:c r="B63" s="110"/>
      <x:c r="C63" s="110"/>
      <x:c r="D63" s="110"/>
      <x:c r="E63" s="110"/>
      <x:c r="F63" s="110"/>
      <x:c r="G63" s="110"/>
    </x:row>
    <x:row r="64" ht="25" customHeight="1">
      <x:c r="A64" s="110"/>
      <x:c r="B64" s="110"/>
      <x:c r="C64" s="110"/>
      <x:c r="D64" s="110"/>
      <x:c r="E64" s="110"/>
      <x:c r="F64" s="110"/>
      <x:c r="G64" s="110"/>
    </x:row>
    <x:row r="65" ht="25" customHeight="1">
      <x:c r="A65" s="110"/>
      <x:c r="B65" s="110"/>
      <x:c r="C65" s="110"/>
      <x:c r="D65" s="110"/>
      <x:c r="E65" s="110"/>
      <x:c r="F65" s="110"/>
      <x:c r="G65" s="110"/>
    </x:row>
    <x:row r="66" ht="25" customHeight="1">
      <x:c r="A66" s="110"/>
      <x:c r="B66" s="110"/>
      <x:c r="C66" s="110"/>
      <x:c r="D66" s="110"/>
      <x:c r="E66" s="110"/>
      <x:c r="F66" s="110"/>
      <x:c r="G66" s="110"/>
    </x:row>
    <x:row r="67" ht="25" customHeight="1">
      <x:c r="A67" s="110"/>
      <x:c r="B67" s="110"/>
      <x:c r="C67" s="110"/>
      <x:c r="D67" s="110"/>
      <x:c r="E67" s="110"/>
      <x:c r="F67" s="110"/>
      <x:c r="G67" s="110"/>
    </x:row>
    <x:row r="68" ht="25" customHeight="1">
      <x:c r="A68" s="110"/>
      <x:c r="B68" s="110"/>
      <x:c r="C68" s="110"/>
      <x:c r="D68" s="110"/>
      <x:c r="E68" s="110"/>
      <x:c r="F68" s="110"/>
      <x:c r="G68" s="110"/>
    </x:row>
    <x:row r="69" ht="25" customHeight="1">
      <x:c r="A69" s="110"/>
      <x:c r="B69" s="110"/>
      <x:c r="C69" s="110"/>
      <x:c r="D69" s="110"/>
      <x:c r="E69" s="110"/>
      <x:c r="F69" s="110"/>
      <x:c r="G69" s="110"/>
    </x:row>
    <x:row r="70" ht="25" customHeight="1">
      <x:c r="A70" s="110"/>
      <x:c r="B70" s="110"/>
      <x:c r="C70" s="110"/>
      <x:c r="D70" s="110"/>
      <x:c r="E70" s="110"/>
      <x:c r="F70" s="110"/>
      <x:c r="G70" s="110"/>
    </x:row>
    <x:row r="71" ht="25" customHeight="1">
      <x:c r="A71" s="110"/>
      <x:c r="B71" s="110"/>
      <x:c r="C71" s="110"/>
      <x:c r="D71" s="110"/>
      <x:c r="E71" s="110"/>
      <x:c r="F71" s="110"/>
      <x:c r="G71" s="110"/>
    </x:row>
    <x:row r="72" ht="25" customHeight="1">
      <x:c r="A72" s="110"/>
      <x:c r="B72" s="110"/>
      <x:c r="C72" s="110"/>
      <x:c r="D72" s="110"/>
      <x:c r="E72" s="110"/>
      <x:c r="F72" s="110"/>
      <x:c r="G72" s="110"/>
    </x:row>
    <x:row r="73" ht="25" customHeight="1">
      <x:c r="A73" s="110"/>
      <x:c r="B73" s="110"/>
      <x:c r="C73" s="110"/>
      <x:c r="D73" s="110"/>
      <x:c r="E73" s="110"/>
      <x:c r="F73" s="110"/>
      <x:c r="G73" s="110"/>
    </x:row>
    <x:row r="74" ht="25" customHeight="1">
      <x:c r="A74" s="110"/>
      <x:c r="B74" s="110"/>
      <x:c r="C74" s="110"/>
      <x:c r="D74" s="110"/>
      <x:c r="E74" s="110"/>
      <x:c r="F74" s="110"/>
      <x:c r="G74" s="110"/>
    </x:row>
    <x:row r="75" ht="25" customHeight="1">
      <x:c r="A75" s="110"/>
      <x:c r="B75" s="110"/>
      <x:c r="C75" s="110"/>
      <x:c r="D75" s="110"/>
      <x:c r="E75" s="110"/>
      <x:c r="F75" s="110"/>
      <x:c r="G75" s="110"/>
    </x:row>
    <x:row r="76" ht="25" customHeight="1">
      <x:c r="A76" s="110"/>
      <x:c r="B76" s="110"/>
      <x:c r="C76" s="110"/>
      <x:c r="D76" s="110"/>
      <x:c r="E76" s="110"/>
      <x:c r="F76" s="110"/>
      <x:c r="G76" s="110"/>
    </x:row>
    <x:row r="77" ht="25" customHeight="1">
      <x:c r="A77" s="110"/>
      <x:c r="B77" s="110"/>
      <x:c r="C77" s="110"/>
      <x:c r="D77" s="110"/>
      <x:c r="E77" s="110"/>
      <x:c r="F77" s="110"/>
      <x:c r="G77" s="110"/>
    </x:row>
    <x:row r="78" ht="25" customHeight="1">
      <x:c r="A78" s="110"/>
      <x:c r="B78" s="110"/>
      <x:c r="C78" s="110"/>
      <x:c r="D78" s="110"/>
      <x:c r="E78" s="110"/>
      <x:c r="F78" s="110"/>
      <x:c r="G78" s="110"/>
    </x:row>
    <x:row r="79" ht="25" customHeight="1">
      <x:c r="A79" s="110"/>
      <x:c r="B79" s="110"/>
      <x:c r="C79" s="110"/>
      <x:c r="D79" s="110"/>
      <x:c r="E79" s="110"/>
      <x:c r="F79" s="110"/>
      <x:c r="G79" s="110"/>
    </x:row>
    <x:row r="80" ht="25" customHeight="1">
      <x:c r="A80" s="110"/>
      <x:c r="B80" s="110"/>
      <x:c r="C80" s="110"/>
      <x:c r="D80" s="110"/>
      <x:c r="E80" s="110"/>
      <x:c r="F80" s="110"/>
      <x:c r="G80" s="110"/>
    </x:row>
    <x:row r="81" ht="25" customHeight="1">
      <x:c r="A81" s="110"/>
      <x:c r="B81" s="110"/>
      <x:c r="C81" s="110"/>
      <x:c r="D81" s="110"/>
      <x:c r="E81" s="110"/>
      <x:c r="F81" s="110"/>
      <x:c r="G81" s="110"/>
    </x:row>
    <x:row r="82" ht="25" customHeight="1">
      <x:c r="A82" s="110"/>
      <x:c r="B82" s="110"/>
      <x:c r="C82" s="110"/>
      <x:c r="D82" s="110"/>
      <x:c r="E82" s="110"/>
      <x:c r="F82" s="110"/>
      <x:c r="G82" s="110"/>
    </x:row>
    <x:row r="83" ht="25" customHeight="1">
      <x:c r="A83" s="110"/>
      <x:c r="B83" s="110"/>
      <x:c r="C83" s="110"/>
      <x:c r="D83" s="110"/>
      <x:c r="E83" s="110"/>
      <x:c r="F83" s="110"/>
      <x:c r="G83" s="110"/>
    </x:row>
    <x:row r="84" ht="25" customHeight="1">
      <x:c r="A84" s="110"/>
      <x:c r="B84" s="110"/>
      <x:c r="C84" s="110"/>
      <x:c r="D84" s="110"/>
      <x:c r="E84" s="110"/>
      <x:c r="F84" s="110"/>
      <x:c r="G84" s="110"/>
    </x:row>
    <x:row r="85" ht="25" customHeight="1">
      <x:c r="A85" s="110"/>
      <x:c r="B85" s="110"/>
      <x:c r="C85" s="110"/>
      <x:c r="D85" s="110"/>
      <x:c r="E85" s="110"/>
      <x:c r="F85" s="110"/>
      <x:c r="G85" s="110"/>
    </x:row>
    <x:row r="86" ht="25" customHeight="1">
      <x:c r="A86" s="110"/>
      <x:c r="B86" s="110"/>
      <x:c r="C86" s="110"/>
      <x:c r="D86" s="110"/>
      <x:c r="E86" s="110"/>
      <x:c r="F86" s="110"/>
      <x:c r="G86" s="110"/>
    </x:row>
    <x:row r="87" ht="25" customHeight="1">
      <x:c r="A87" s="110"/>
      <x:c r="B87" s="110"/>
      <x:c r="C87" s="110"/>
      <x:c r="D87" s="110"/>
      <x:c r="E87" s="110"/>
      <x:c r="F87" s="110"/>
      <x:c r="G87" s="110"/>
    </x:row>
    <x:row r="88" ht="25" customHeight="1">
      <x:c r="A88" s="110"/>
      <x:c r="B88" s="110"/>
      <x:c r="C88" s="110"/>
      <x:c r="D88" s="110"/>
      <x:c r="E88" s="110"/>
      <x:c r="F88" s="110"/>
      <x:c r="G88" s="110"/>
    </x:row>
    <x:row r="89" ht="25" customHeight="1">
      <x:c r="A89" s="110"/>
      <x:c r="B89" s="110"/>
      <x:c r="C89" s="110"/>
      <x:c r="D89" s="110"/>
      <x:c r="E89" s="110"/>
      <x:c r="F89" s="110"/>
      <x:c r="G89" s="110"/>
    </x:row>
    <x:row r="90" ht="25" customHeight="1">
      <x:c r="A90" s="110"/>
      <x:c r="B90" s="110"/>
      <x:c r="C90" s="110"/>
      <x:c r="D90" s="110"/>
      <x:c r="E90" s="110"/>
      <x:c r="F90" s="110"/>
      <x:c r="G90" s="110"/>
    </x:row>
    <x:row r="91" ht="25" customHeight="1">
      <x:c r="A91" s="110"/>
      <x:c r="B91" s="110"/>
      <x:c r="C91" s="110"/>
      <x:c r="D91" s="110"/>
      <x:c r="E91" s="110"/>
      <x:c r="F91" s="110"/>
      <x:c r="G91" s="110"/>
    </x:row>
    <x:row r="92" ht="25" customHeight="1">
      <x:c r="A92" s="110"/>
      <x:c r="B92" s="110"/>
      <x:c r="C92" s="110"/>
      <x:c r="D92" s="110"/>
      <x:c r="E92" s="110"/>
      <x:c r="F92" s="110"/>
      <x:c r="G92" s="110"/>
    </x:row>
    <x:row r="93" ht="25" customHeight="1">
      <x:c r="A93" s="110"/>
      <x:c r="B93" s="110"/>
      <x:c r="C93" s="110"/>
      <x:c r="D93" s="110"/>
      <x:c r="E93" s="110"/>
      <x:c r="F93" s="110"/>
      <x:c r="G93" s="110"/>
    </x:row>
    <x:row r="94" ht="25" customHeight="1">
      <x:c r="A94" s="110"/>
      <x:c r="B94" s="110"/>
      <x:c r="C94" s="110"/>
      <x:c r="D94" s="110"/>
      <x:c r="E94" s="110"/>
      <x:c r="F94" s="110"/>
      <x:c r="G94" s="110"/>
    </x:row>
    <x:row r="95" ht="25" customHeight="1">
      <x:c r="A95" s="110"/>
      <x:c r="B95" s="110"/>
      <x:c r="C95" s="110"/>
      <x:c r="D95" s="110"/>
      <x:c r="E95" s="110"/>
      <x:c r="F95" s="110"/>
      <x:c r="G95" s="110"/>
    </x:row>
    <x:row r="96" ht="25" customHeight="1">
      <x:c r="A96" s="110"/>
      <x:c r="B96" s="110"/>
      <x:c r="C96" s="110"/>
      <x:c r="D96" s="110"/>
      <x:c r="E96" s="110"/>
      <x:c r="F96" s="110"/>
      <x:c r="G96" s="110"/>
    </x:row>
    <x:row r="97" ht="25" customHeight="1">
      <x:c r="A97" s="110"/>
      <x:c r="B97" s="110"/>
      <x:c r="C97" s="110"/>
      <x:c r="D97" s="110"/>
      <x:c r="E97" s="110"/>
      <x:c r="F97" s="110"/>
      <x:c r="G97" s="110"/>
    </x:row>
    <x:row r="98" ht="25" customHeight="1">
      <x:c r="A98" s="110"/>
      <x:c r="B98" s="110"/>
      <x:c r="C98" s="110"/>
      <x:c r="D98" s="110"/>
      <x:c r="E98" s="110"/>
      <x:c r="F98" s="110"/>
      <x:c r="G98" s="110"/>
    </x:row>
    <x:row r="99" ht="25" customHeight="1">
      <x:c r="A99" s="110"/>
      <x:c r="B99" s="110"/>
      <x:c r="C99" s="110"/>
      <x:c r="D99" s="110"/>
      <x:c r="E99" s="110"/>
      <x:c r="F99" s="110"/>
      <x:c r="G99" s="110"/>
    </x:row>
    <x:row r="100" ht="25" customHeight="1">
      <x:c r="A100" s="110"/>
      <x:c r="B100" s="110"/>
      <x:c r="C100" s="110"/>
      <x:c r="D100" s="110"/>
      <x:c r="E100" s="110"/>
      <x:c r="F100" s="110"/>
      <x:c r="G100" s="110"/>
    </x:row>
  </x:sheetData>
  <x:dataValidations count="1">
    <x:dataValidation type="list" sqref="F7:F12">
      <x:formula1>"Open,In progress,Reviewed with limits,Not applicable"</x:formula1>
    </x:dataValidation>
  </x:dataValidations>
  <x:pageMargins left="0.7" right="0.7" top="0.75" bottom="0.75" header="0.3" footer="0.3"/>
  <x:tableParts count="1">
    <x:tablePart xmlns:r="http://schemas.openxmlformats.org/officeDocument/2006/relationships" r:id="Rd3ae860f7d7944de"/>
  </x:tableParts>
</x:worksheet>
</file>

<file path=xl/worksheets/sheet16.xml><?xml version="1.0" encoding="utf-8"?>
<x:worksheet xmlns:x="http://schemas.openxmlformats.org/spreadsheetml/2006/main">
  <x:sheetViews>
    <x:sheetView showGridLines="0" workbookViewId="0"/>
  </x:sheetViews>
  <x:sheetFormatPr defaultRowHeight="15"/>
  <x:cols>
    <x:col min="1" max="1" width="43" hidden="0" customWidth="1"/>
    <x:col min="2" max="2" width="100" hidden="0" customWidth="1"/>
  </x:cols>
  <x:sheetData>
    <x:row r="1" ht="25" customHeight="1">
      <x:c r="A1" s="110"/>
      <x:c r="B1" s="110"/>
    </x:row>
    <x:row r="2" ht="25" customHeight="1">
      <x:c r="A2" s="111" t="str">
        <x:v>Use this workbook</x:v>
      </x:c>
      <x:c r="B2" s="110"/>
    </x:row>
    <x:row r="3" ht="25" customHeight="1">
      <x:c r="A3" s="112"/>
      <x:c r="B3" s="112"/>
    </x:row>
    <x:row r="4" ht="25" customHeight="1">
      <x:c r="A4" s="110"/>
      <x:c r="B4" s="110"/>
    </x:row>
    <x:row r="5" ht="44" customHeight="1">
      <x:c r="A5" s="166" t="str">
        <x:v>Version</x:v>
      </x:c>
      <x:c r="B5" s="117" t="str">
        <x:v>2.1.0 · Workbook follow-up · 2026-09-19 · USD unless a consistent local currency is entered.</x:v>
      </x:c>
    </x:row>
    <x:row r="6" ht="44" customHeight="1">
      <x:c r="A6" s="166" t="str">
        <x:v>Workflow</x:v>
      </x:c>
      <x:c r="B6" s="117" t="str">
        <x:v>Read Results or Decision Summary. Review the fictional example. Enter your own inputs, then assign Review Actions.</x:v>
      </x:c>
    </x:row>
    <x:row r="7" ht="44" customHeight="1">
      <x:c r="A7" s="166" t="str">
        <x:v>Editable cells</x:v>
      </x:c>
      <x:c r="B7" s="117" t="str">
        <x:v>Blue text with pale yellow fill marks numeric inputs. Black results and green cross-sheet calculations contain formulas.</x:v>
      </x:c>
    </x:row>
    <x:row r="8" ht="44" customHeight="1">
      <x:c r="A8" s="166" t="str">
        <x:v>Missing values</x:v>
      </x:c>
      <x:c r="B8" s="117" t="str">
        <x:v>n.a. or Missing means the relevant inputs are incomplete or invalid. Enter 0 only when the value is known to be zero.</x:v>
      </x:c>
    </x:row>
    <x:row r="9" ht="44" customHeight="1">
      <x:c r="A9" s="166" t="str">
        <x:v>Rows</x:v>
      </x:c>
      <x:c r="B9" s="117" t="str">
        <x:v>Use the prepared rows through the stated limit. The next prepared row calculates without copying formulas; expansion beyond the limit is not supported.</x:v>
      </x:c>
    </x:row>
    <x:row r="10" ht="44" customHeight="1">
      <x:c r="A10" s="166" t="str">
        <x:v>Formula care</x:v>
      </x:c>
      <x:c r="B10" s="117" t="str">
        <x:v>Formulas are visible and editable. Sheet protection is not enabled; keep a clean copy and do not overwrite calculated cells.</x:v>
      </x:c>
    </x:row>
    <x:row r="11" ht="44" customHeight="1">
      <x:c r="A11" s="166" t="str">
        <x:v>Compatibility</x:v>
      </x:c>
      <x:c r="B11" s="117" t="str">
        <x:v>Recalculated and reimported with Artifact Tool. Excel desktop/web, Google Sheets, and native print behavior have not been interactively tested.</x:v>
      </x:c>
    </x:row>
    <x:row r="12" ht="44" customHeight="1">
      <x:c r="A12" s="166" t="str">
        <x:v>Print</x:v>
      </x:c>
      <x:c r="B12" s="117" t="str">
        <x:v>Select the compact results or Review Actions range; use landscape and fit to one page wide in your spreadsheet application.</x:v>
      </x:c>
    </x:row>
    <x:row r="13" ht="44" customHeight="1">
      <x:c r="A13" s="166" t="str">
        <x:v>Coach prompt</x:v>
      </x:c>
      <x:c r="B13" s="117" t="str">
        <x:v>Using only my coded inputs, explain each result and the records I need to fill missing fields. Ask before treating an unknown as zero.</x:v>
      </x:c>
    </x:row>
    <x:row r="14" ht="44" customHeight="1">
      <x:c r="A14" s="166" t="str">
        <x:v>Review prompt</x:v>
      </x:c>
      <x:c r="B14" s="117" t="str">
        <x:v>Check my units, periods, duplicate amounts and unsupported assumptions. List the exact cells, evidence needed, responsible role and next action. Do not invent verification.</x:v>
      </x:c>
    </x:row>
    <x:row r="15" ht="44" customHeight="1">
      <x:c r="A15" s="166" t="str">
        <x:v>Data boundary</x:v>
      </x:c>
      <x:c r="B15" s="117" t="str">
        <x:v>Use aggregate coded records. Keep patient identifiers, credentials and restricted contracts out of shared copies and AI prompts.</x:v>
      </x:c>
    </x:row>
    <x:row r="16" ht="44" customHeight="1">
      <x:c r="A16" s="166" t="str">
        <x:v>Limits</x:v>
      </x:c>
      <x:c r="B16" s="117" t="str">
        <x:v>20 payer relationships, 160 readiness milestones, 100 payment events and 100 notice records. Use the next prepared row; formulas include every prepared slot.</x:v>
      </x:c>
    </x:row>
    <x:row r="17" ht="44" customHeight="1">
      <x:c r="A17" s="166" t="str">
        <x:v>Timing</x:v>
      </x:c>
      <x:c r="B17" s="117" t="str">
        <x:v>Pending exposure is capped at 26 weeks. Recoverable amounts need an entered recovery week at or after the effective week; recovery beyond week 26 stays outside the cash horizon.</x:v>
      </x:c>
    </x:row>
    <x:row r="18" ht="44" customHeight="1">
      <x:c r="A18" s="166" t="str">
        <x:v>Evidence</x:v>
      </x:c>
      <x:c r="B18" s="117" t="str">
        <x:v>A readiness step needs written status plus supporting record. Payer Map links to the cash rows but evidence review does not certify payable participation.</x:v>
      </x:c>
    </x:row>
    <x:row r="19" ht="44" customHeight="1">
      <x:c r="A19" s="166" t="str">
        <x:v>Notice dates</x:v>
      </x:c>
      <x:c r="B19" s="117" t="str">
        <x:v>Calendar subtracts entered calendar days. Verify delivery, receipt, business-day and contract-specific rules before relying on a deadline.</x:v>
      </x:c>
    </x:row>
    <x:row r="20" ht="44" customHeight="1">
      <x:c r="A20" s="166" t="str">
        <x:v>Method</x:v>
      </x:c>
      <x:c r="B20" s="117" t="str">
        <x:v>https://denqai.com/methodology/calculations — model definitions; actual records and professional review establish the case.</x:v>
      </x:c>
    </x:row>
    <x:row r="21" ht="25" customHeight="1">
      <x:c r="A21" s="167"/>
      <x:c r="B21" s="110"/>
    </x:row>
    <x:row r="22" ht="25" customHeight="1">
      <x:c r="A22" s="167"/>
      <x:c r="B22" s="110"/>
    </x:row>
    <x:row r="23" ht="25" customHeight="1">
      <x:c r="A23" s="167"/>
      <x:c r="B23" s="110"/>
    </x:row>
    <x:row r="24" ht="25" customHeight="1">
      <x:c r="A24" s="167"/>
      <x:c r="B24" s="110"/>
    </x:row>
    <x:row r="25" ht="25" customHeight="1">
      <x:c r="A25" s="167"/>
      <x:c r="B25" s="110"/>
    </x:row>
    <x:row r="26" ht="25" customHeight="1">
      <x:c r="A26" s="110"/>
      <x:c r="B26" s="110"/>
    </x:row>
    <x:row r="27" ht="25" customHeight="1">
      <x:c r="A27" s="110"/>
      <x:c r="B27" s="110"/>
    </x:row>
    <x:row r="28" ht="25" customHeight="1">
      <x:c r="A28" s="110"/>
      <x:c r="B28" s="110"/>
    </x:row>
    <x:row r="29" ht="25" customHeight="1">
      <x:c r="A29" s="110"/>
      <x:c r="B29" s="110"/>
    </x:row>
    <x:row r="30" ht="25" customHeight="1">
      <x:c r="A30" s="110"/>
      <x:c r="B30" s="110"/>
    </x:row>
    <x:row r="31" ht="25" customHeight="1">
      <x:c r="A31" s="110"/>
      <x:c r="B31" s="110"/>
    </x:row>
    <x:row r="32" ht="25" customHeight="1">
      <x:c r="A32" s="110"/>
      <x:c r="B32" s="110"/>
    </x:row>
    <x:row r="33" ht="25" customHeight="1">
      <x:c r="A33" s="110"/>
      <x:c r="B33" s="110"/>
    </x:row>
    <x:row r="34" ht="25" customHeight="1">
      <x:c r="A34" s="110"/>
      <x:c r="B34" s="110"/>
    </x:row>
    <x:row r="35" ht="25" customHeight="1">
      <x:c r="A35" s="110"/>
      <x:c r="B35" s="110"/>
    </x:row>
    <x:row r="36" ht="25" customHeight="1">
      <x:c r="A36" s="110"/>
      <x:c r="B36" s="110"/>
    </x:row>
    <x:row r="37" ht="25" customHeight="1">
      <x:c r="A37" s="110"/>
      <x:c r="B37" s="110"/>
    </x:row>
    <x:row r="38" ht="25" customHeight="1">
      <x:c r="A38" s="110"/>
      <x:c r="B38" s="110"/>
    </x:row>
    <x:row r="39" ht="25" customHeight="1">
      <x:c r="A39" s="110"/>
      <x:c r="B39" s="110"/>
    </x:row>
    <x:row r="40" ht="25" customHeight="1">
      <x:c r="A40" s="110"/>
      <x:c r="B40" s="110"/>
    </x:row>
    <x:row r="41" ht="25" customHeight="1">
      <x:c r="A41" s="110"/>
      <x:c r="B41" s="110"/>
    </x:row>
    <x:row r="42" ht="25" customHeight="1">
      <x:c r="A42" s="110"/>
      <x:c r="B42" s="110"/>
    </x:row>
    <x:row r="43" ht="25" customHeight="1">
      <x:c r="A43" s="110"/>
      <x:c r="B43" s="110"/>
    </x:row>
    <x:row r="44" ht="25" customHeight="1">
      <x:c r="A44" s="110"/>
      <x:c r="B44" s="110"/>
    </x:row>
    <x:row r="45" ht="25" customHeight="1">
      <x:c r="A45" s="110"/>
      <x:c r="B45" s="110"/>
    </x:row>
    <x:row r="46" ht="25" customHeight="1">
      <x:c r="A46" s="110"/>
      <x:c r="B46" s="110"/>
    </x:row>
    <x:row r="47" ht="25" customHeight="1">
      <x:c r="A47" s="110"/>
      <x:c r="B47" s="110"/>
    </x:row>
    <x:row r="48" ht="25" customHeight="1">
      <x:c r="A48" s="110"/>
      <x:c r="B48" s="110"/>
    </x:row>
    <x:row r="49" ht="25" customHeight="1">
      <x:c r="A49" s="110"/>
      <x:c r="B49" s="110"/>
    </x:row>
    <x:row r="50" ht="25" customHeight="1">
      <x:c r="A50" s="110"/>
      <x:c r="B50" s="110"/>
    </x:row>
    <x:row r="51" ht="25" customHeight="1">
      <x:c r="A51" s="110"/>
      <x:c r="B51" s="110"/>
    </x:row>
    <x:row r="52" ht="25" customHeight="1">
      <x:c r="A52" s="110"/>
      <x:c r="B52" s="110"/>
    </x:row>
    <x:row r="53" ht="25" customHeight="1">
      <x:c r="A53" s="110"/>
      <x:c r="B53" s="110"/>
    </x:row>
    <x:row r="54" ht="25" customHeight="1">
      <x:c r="A54" s="110"/>
      <x:c r="B54" s="110"/>
    </x:row>
    <x:row r="55" ht="25" customHeight="1">
      <x:c r="A55" s="110"/>
      <x:c r="B55" s="110"/>
    </x:row>
    <x:row r="56" ht="25" customHeight="1">
      <x:c r="A56" s="110"/>
      <x:c r="B56" s="110"/>
    </x:row>
    <x:row r="57" ht="25" customHeight="1">
      <x:c r="A57" s="110"/>
      <x:c r="B57" s="110"/>
    </x:row>
    <x:row r="58" ht="25" customHeight="1">
      <x:c r="A58" s="110"/>
      <x:c r="B58" s="110"/>
    </x:row>
    <x:row r="59" ht="25" customHeight="1">
      <x:c r="A59" s="110"/>
      <x:c r="B59" s="110"/>
    </x:row>
    <x:row r="60" ht="25" customHeight="1">
      <x:c r="A60" s="110"/>
      <x:c r="B60" s="110"/>
    </x:row>
    <x:row r="61" ht="25" customHeight="1">
      <x:c r="A61" s="110"/>
      <x:c r="B61" s="110"/>
    </x:row>
    <x:row r="62" ht="25" customHeight="1">
      <x:c r="A62" s="110"/>
      <x:c r="B62" s="110"/>
    </x:row>
    <x:row r="63" ht="25" customHeight="1">
      <x:c r="A63" s="110"/>
      <x:c r="B63" s="110"/>
    </x:row>
    <x:row r="64" ht="25" customHeight="1">
      <x:c r="A64" s="110"/>
      <x:c r="B64" s="110"/>
    </x:row>
    <x:row r="65" ht="25" customHeight="1">
      <x:c r="A65" s="110"/>
      <x:c r="B65" s="110"/>
    </x:row>
    <x:row r="66" ht="25" customHeight="1">
      <x:c r="A66" s="110"/>
      <x:c r="B66" s="110"/>
    </x:row>
    <x:row r="67" ht="25" customHeight="1">
      <x:c r="A67" s="110"/>
      <x:c r="B67" s="110"/>
    </x:row>
    <x:row r="68" ht="25" customHeight="1">
      <x:c r="A68" s="110"/>
      <x:c r="B68" s="110"/>
    </x:row>
    <x:row r="69" ht="25" customHeight="1">
      <x:c r="A69" s="110"/>
      <x:c r="B69" s="110"/>
    </x:row>
    <x:row r="70" ht="25" customHeight="1">
      <x:c r="A70" s="110"/>
      <x:c r="B70" s="110"/>
    </x:row>
    <x:row r="71" ht="25" customHeight="1">
      <x:c r="A71" s="110"/>
      <x:c r="B71" s="110"/>
    </x:row>
    <x:row r="72" ht="25" customHeight="1">
      <x:c r="A72" s="110"/>
      <x:c r="B72" s="110"/>
    </x:row>
    <x:row r="73" ht="25" customHeight="1">
      <x:c r="A73" s="110"/>
      <x:c r="B73" s="110"/>
    </x:row>
    <x:row r="74" ht="25" customHeight="1">
      <x:c r="A74" s="110"/>
      <x:c r="B74" s="110"/>
    </x:row>
    <x:row r="75" ht="25" customHeight="1">
      <x:c r="A75" s="110"/>
      <x:c r="B75" s="110"/>
    </x:row>
    <x:row r="76" ht="25" customHeight="1">
      <x:c r="A76" s="110"/>
      <x:c r="B76" s="110"/>
    </x:row>
    <x:row r="77" ht="25" customHeight="1">
      <x:c r="A77" s="110"/>
      <x:c r="B77" s="110"/>
    </x:row>
    <x:row r="78" ht="25" customHeight="1">
      <x:c r="A78" s="110"/>
      <x:c r="B78" s="110"/>
    </x:row>
    <x:row r="79" ht="25" customHeight="1">
      <x:c r="A79" s="110"/>
      <x:c r="B79" s="110"/>
    </x:row>
    <x:row r="80" ht="25" customHeight="1">
      <x:c r="A80" s="110"/>
      <x:c r="B80" s="110"/>
    </x:row>
    <x:row r="81" ht="25" customHeight="1">
      <x:c r="A81" s="110"/>
      <x:c r="B81" s="110"/>
    </x:row>
    <x:row r="82" ht="25" customHeight="1">
      <x:c r="A82" s="110"/>
      <x:c r="B82" s="110"/>
    </x:row>
    <x:row r="83" ht="25" customHeight="1">
      <x:c r="A83" s="110"/>
      <x:c r="B83" s="110"/>
    </x:row>
    <x:row r="84" ht="25" customHeight="1">
      <x:c r="A84" s="110"/>
      <x:c r="B84" s="110"/>
    </x:row>
    <x:row r="85" ht="25" customHeight="1">
      <x:c r="A85" s="110"/>
      <x:c r="B85" s="110"/>
    </x:row>
    <x:row r="86" ht="25" customHeight="1">
      <x:c r="A86" s="110"/>
      <x:c r="B86" s="110"/>
    </x:row>
    <x:row r="87" ht="25" customHeight="1">
      <x:c r="A87" s="110"/>
      <x:c r="B87" s="110"/>
    </x:row>
    <x:row r="88" ht="25" customHeight="1">
      <x:c r="A88" s="110"/>
      <x:c r="B88" s="110"/>
    </x:row>
    <x:row r="89" ht="25" customHeight="1">
      <x:c r="A89" s="110"/>
      <x:c r="B89" s="110"/>
    </x:row>
    <x:row r="90" ht="25" customHeight="1">
      <x:c r="A90" s="110"/>
      <x:c r="B90" s="110"/>
    </x:row>
    <x:row r="91" ht="25" customHeight="1">
      <x:c r="A91" s="110"/>
      <x:c r="B91" s="110"/>
    </x:row>
    <x:row r="92" ht="25" customHeight="1">
      <x:c r="A92" s="110"/>
      <x:c r="B92" s="110"/>
    </x:row>
    <x:row r="93" ht="25" customHeight="1">
      <x:c r="A93" s="110"/>
      <x:c r="B93" s="110"/>
    </x:row>
    <x:row r="94" ht="25" customHeight="1">
      <x:c r="A94" s="110"/>
      <x:c r="B94" s="110"/>
    </x:row>
    <x:row r="95" ht="25" customHeight="1">
      <x:c r="A95" s="110"/>
      <x:c r="B95" s="110"/>
    </x:row>
    <x:row r="96" ht="25" customHeight="1">
      <x:c r="A96" s="110"/>
      <x:c r="B96" s="110"/>
    </x:row>
    <x:row r="97" ht="25" customHeight="1">
      <x:c r="A97" s="110"/>
      <x:c r="B97" s="110"/>
    </x:row>
    <x:row r="98" ht="25" customHeight="1">
      <x:c r="A98" s="110"/>
      <x:c r="B98" s="110"/>
    </x:row>
    <x:row r="99" ht="25" customHeight="1">
      <x:c r="A99" s="110"/>
      <x:c r="B99" s="110"/>
    </x:row>
    <x:row r="100" ht="25" customHeight="1">
      <x:c r="A100" s="110"/>
      <x:c r="B100" s="110"/>
    </x:row>
  </x:sheetData>
  <x:pageMargins left="0.7" right="0.7" top="0.75" bottom="0.75" header="0.3" footer="0.3"/>
</x:worksheet>
</file>